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acki\Desktop\PROGRAM POSLOVANJA\2020\I Izmena\"/>
    </mc:Choice>
  </mc:AlternateContent>
  <bookViews>
    <workbookView xWindow="0" yWindow="0" windowWidth="28800" windowHeight="12435"/>
  </bookViews>
  <sheets>
    <sheet name="Биланс успеха - пла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E65" i="1"/>
  <c r="G65" i="1" s="1"/>
  <c r="H60" i="1"/>
  <c r="F58" i="1"/>
  <c r="E58" i="1"/>
  <c r="G58" i="1" s="1"/>
  <c r="G52" i="1" s="1"/>
  <c r="H52" i="1"/>
  <c r="F52" i="1"/>
  <c r="E52" i="1"/>
  <c r="F44" i="1"/>
  <c r="F60" i="1" s="1"/>
  <c r="E44" i="1"/>
  <c r="E60" i="1" s="1"/>
  <c r="F41" i="1"/>
  <c r="E41" i="1"/>
  <c r="G41" i="1" s="1"/>
  <c r="F39" i="1"/>
  <c r="E39" i="1"/>
  <c r="G39" i="1" s="1"/>
  <c r="F38" i="1"/>
  <c r="E38" i="1"/>
  <c r="G38" i="1" s="1"/>
  <c r="F37" i="1"/>
  <c r="E37" i="1"/>
  <c r="G37" i="1" s="1"/>
  <c r="F36" i="1"/>
  <c r="E36" i="1"/>
  <c r="G36" i="1" s="1"/>
  <c r="F35" i="1"/>
  <c r="E35" i="1"/>
  <c r="G35" i="1" s="1"/>
  <c r="G30" i="1" s="1"/>
  <c r="H30" i="1"/>
  <c r="F30" i="1"/>
  <c r="F27" i="1"/>
  <c r="E27" i="1"/>
  <c r="G27" i="1" s="1"/>
  <c r="F25" i="1"/>
  <c r="E25" i="1"/>
  <c r="G25" i="1" s="1"/>
  <c r="G20" i="1" s="1"/>
  <c r="G12" i="1" s="1"/>
  <c r="H20" i="1"/>
  <c r="F20" i="1"/>
  <c r="F12" i="1" s="1"/>
  <c r="H12" i="1"/>
  <c r="H42" i="1" s="1"/>
  <c r="E20" i="1" l="1"/>
  <c r="F42" i="1"/>
  <c r="F66" i="1" s="1"/>
  <c r="F70" i="1" s="1"/>
  <c r="F73" i="1" s="1"/>
  <c r="H66" i="1"/>
  <c r="H70" i="1" s="1"/>
  <c r="E42" i="1"/>
  <c r="E12" i="1"/>
  <c r="E30" i="1"/>
  <c r="G44" i="1"/>
  <c r="G60" i="1" s="1"/>
  <c r="H73" i="1" l="1"/>
  <c r="H77" i="1" s="1"/>
  <c r="E66" i="1"/>
  <c r="E70" i="1" s="1"/>
  <c r="E73" i="1" s="1"/>
  <c r="G42" i="1"/>
  <c r="G66" i="1" s="1"/>
  <c r="G70" i="1" s="1"/>
  <c r="G73" i="1" s="1"/>
</calcChain>
</file>

<file path=xl/sharedStrings.xml><?xml version="1.0" encoding="utf-8"?>
<sst xmlns="http://schemas.openxmlformats.org/spreadsheetml/2006/main" count="103" uniqueCount="102">
  <si>
    <t>Прилог 3а</t>
  </si>
  <si>
    <t>БИЛАНС УСПЕХА за период 01.01 - 31.12.2020.</t>
  </si>
  <si>
    <t>у 000  динара</t>
  </si>
  <si>
    <t>Група рачуна, рачун</t>
  </si>
  <si>
    <t>ПОЗИЦИЈА</t>
  </si>
  <si>
    <t>AOП</t>
  </si>
  <si>
    <t>И  З  Н  О  С</t>
  </si>
  <si>
    <t>План
01.01-31.03.2020.</t>
  </si>
  <si>
    <t>План
01.01-30.06.2020.</t>
  </si>
  <si>
    <t>План
01.01-30.09.2020.</t>
  </si>
  <si>
    <t>План 
01.01-31.12.2020.</t>
  </si>
  <si>
    <t>ПРИХОДИ ИЗ РЕДОВНОГ ПОСЛОВАЊА</t>
  </si>
  <si>
    <t>60 до 65, осим 62 и 63</t>
  </si>
  <si>
    <t>А. ПОСЛОВНИ ПРИХОДИ (1002 + 1009 + 1016 + 1017)</t>
  </si>
  <si>
    <t>I. ПРИХОДИ ОД ПРОДАЈЕ РОБЕ (1003 + 1004 + 1005 + 1006 + 1007+ 1008)</t>
  </si>
  <si>
    <t>1. Приходи од продаје робе матичним и зависним правним лицима на домаћем тржишту</t>
  </si>
  <si>
    <t>2. Приходи од продаје робе матичним и зависним правним лицима на иностраном тржишту</t>
  </si>
  <si>
    <t>3. Приходи од продаје робе осталим повезаним правним лицима на домаћем тржишту</t>
  </si>
  <si>
    <t>4. Приходи од продаје робе осталим повезаним правним лицима на иностраном тржишту</t>
  </si>
  <si>
    <t>5. Приходи од продаје робе на домаћем тржишту</t>
  </si>
  <si>
    <t>6. Приходи од продаје робе на иностраном тржишту</t>
  </si>
  <si>
    <t>II. ПРИХОДИ ОД ПРОДАЈЕ ПРОИЗВОДА И УСЛУГА
(1010 + 1011 + 1012 + 1013 + 1014 + 1015)</t>
  </si>
  <si>
    <t>1. Приходи од продаје производа и услуга матичним и зависним правним лицима на домаћем тржишту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</si>
  <si>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</si>
  <si>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</si>
  <si>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</si>
  <si>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5. Приходи од продаје производа и услуга на домаћем тржишту</t>
  </si>
  <si>
    <t>6. Приходи од продаје готових производа и услуга на иностраном тржишту</t>
  </si>
  <si>
    <t>III. ПРИХОДИ ОД ПРЕМИЈА, СУБВЕНЦИЈА, ДОТАЦИЈА, ДОНАЦИЈА И СЛ.</t>
  </si>
  <si>
    <t>IV. ДРУГИ ПОСЛОВНИ ПРИХОДИ</t>
  </si>
  <si>
    <t>РАСХОДИ ИЗ РЕДОВНОГ ПОСЛОВАЊА</t>
  </si>
  <si>
    <t>50 до 55, 62 и 63</t>
  </si>
  <si>
    <t>Б. ПОСЛОВНИ РАСХОДИ (1019 – 1020 – 1021 + 1022 + 1023 + 1024 + 1025 + 1026 + 1027 + 1028+ 1029) ≥ 0</t>
  </si>
  <si>
    <t>I. НАБАВНА ВРЕДНОСТ ПРОДАТЕ РОБЕ</t>
  </si>
  <si>
    <t>II. ПРИХОДИ ОД АКТИВИРАЊА УЧИНАКА И РОБЕ</t>
  </si>
  <si>
    <t>III. ПОВЕЋАЊЕ ВРЕДНОСТИ ЗАЛИХА НЕДОВРШЕНИХ И ГОТОВИХ ПРОИЗВОДА И НЕДОВРШЕНИХ УСЛУГА</t>
  </si>
  <si>
    <t>IV. СМАЊЕЊЕ ВРЕДНОСТИ ЗАЛИХА НЕДОВРШЕНИХ И ГОТОВИХ ПРОИЗВОДА И НЕДОВРШЕНИХ УСЛУГА</t>
  </si>
  <si>
    <t>51 осим 513</t>
  </si>
  <si>
    <t>V. ТРОШКОВИ МАТЕРИЈАЛА</t>
  </si>
  <si>
    <t>VI. ТРОШКОВИ ГОРИВА И ЕНЕРГИЈЕ</t>
  </si>
  <si>
    <t>VII. ТРОШКОВИ ЗАРАДА, НАКНАДА ЗАРАДА И ОСТАЛИ ЛИЧНИ РАСХОДИ</t>
  </si>
  <si>
    <t>VIII. ТРОШКОВИ ПРОИЗВОДНИХ УСЛУГА</t>
  </si>
  <si>
    <t>IX. ТРОШКОВИ АМОРТИЗАЦИЈЕ</t>
  </si>
  <si>
    <t>541 до 549</t>
  </si>
  <si>
    <t>X. ТРОШКОВИ ДУГОРОЧНИХ РЕЗЕРВИСАЊА</t>
  </si>
  <si>
    <t>XI. НЕМАТЕРИЈАЛНИ ТРОШКОВИ</t>
  </si>
  <si>
    <t>В. ПОСЛОВНИ ДОБИТАК (1001 – 1018) ≥ 0</t>
  </si>
  <si>
    <t>Г. ПОСЛОВНИ ГУБИТАК (1018 – 1001) ≥ 0</t>
  </si>
  <si>
    <t>Д. ФИНАНСИЈСКИ ПРИХОДИ (1033 + 1038 + 1039)</t>
  </si>
  <si>
    <t>66, осим 662, 663 и 664</t>
  </si>
  <si>
    <t>I. ФИНАНСИЈСКИ ПРИХОДИ ОД ПОВЕЗАНИХ ЛИЦА И ОСТАЛИ ФИНАНСИЈСКИ ПРИХОДИ (1034 + 1035 + 1036 + 1037)</t>
  </si>
  <si>
    <t>1. Финансијски приходи од матичних и зависних правних лица</t>
  </si>
  <si>
    <t>2. Финансијски приходи од осталих повезаних правних лица</t>
  </si>
  <si>
    <t>3. Приходи од учешћа у добитку придружених правних лица и заједничких подухвата</t>
  </si>
  <si>
    <t>4. Остали финансијски приходи</t>
  </si>
  <si>
    <t>II. ПРИХОДИ ОД КАМАТА (ОД ТРЕЋИХ ЛИЦА)</t>
  </si>
  <si>
    <t>663 и 664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</si>
  <si>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</si>
  <si>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</si>
  <si>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</si>
  <si>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I. ФИНАНСИЈСКИ РАСХОДИ ИЗ ОДНОСА СА ПОВЕЗАНИМ ПРАВНИМ ЛИЦИМА И ОСТАЛИ ФИНАНСИЈСКИ РАСХОДИ (1042 + 1043 + 1044 + 1045)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</si>
  <si>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</si>
  <si>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</si>
  <si>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од учешћа у губитку придружених правних лица и заједничких подухвата</t>
  </si>
  <si>
    <t>566 и 569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</si>
  <si>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</si>
  <si>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</si>
  <si>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</si>
  <si>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</si>
  <si>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</si>
  <si>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</si>
  <si>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683 и 685</t>
  </si>
  <si>
    <t>З. ПРИХОДИ ОД УСКЛАЂИВАЊА ВРЕДНОСТИ ОСТАЛЕ ИМОВИНЕ КОЈА СЕ ИСКАЗУЈЕ ПО ФЕР ВРЕДНОСТИ КРОЗ БИЛАНС УСПЕХА</t>
  </si>
  <si>
    <t>583 и 585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</si>
  <si>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</si>
  <si>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</si>
  <si>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</si>
  <si>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57 и 58, осим 583 и 585</t>
  </si>
  <si>
    <t>К. ОСТАЛИ РАСХОДИ</t>
  </si>
  <si>
    <t>Л. ДОБИТАК ИЗ РЕДОВНОГ ПОСЛОВАЊА ПРЕ ОПОРЕЗИВАЊА 
(1030 – 1031 + 1048 – 1049 + 1050 – 1051 + 1052 – 1053)</t>
  </si>
  <si>
    <t>Љ. ГУБИТАК ИЗ РЕДОВНОГ ПОСЛОВАЊА ПРЕ ОПОРЕЗИВАЊА
 (1031 – 1030 + 1049 – 1048 + 1051 – 1050 + 1053 – 1052)</t>
  </si>
  <si>
    <t>69-59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</si>
  <si>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</si>
  <si>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59-69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</si>
  <si>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</si>
  <si>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</si>
  <si>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О. ГУБИТАК ПРЕ ОПОРЕЗИВАЊА (1055 – 1054 + 1057 – 1056)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</si>
  <si>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</si>
  <si>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</si>
  <si>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</si>
  <si>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</si>
  <si>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</si>
  <si>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</si>
  <si>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С. НЕТО ДОБИТАК (1058 – 1059 – 1060 – 1061 + 1062 - 1063)</t>
  </si>
  <si>
    <t>Т. НЕТО ГУБИТАК (1059 – 1058 + 1060 + 1061 – 1062 + 1063)</t>
  </si>
  <si>
    <t>I. НЕТО ДОБИТАК КОЈИ ПРИПАДА МАЊИНСКИМ УЛАГАЧИМА</t>
  </si>
  <si>
    <t>II. НЕТО ДОБИТАК КОЈИ ПРИПАДА ВЕЋИНСКОМ ВЛАСНИКУ</t>
  </si>
  <si>
    <t>III. НЕТО ГУБИТАК  КОЈИ ПРИПАДА МАЊИНСКИМ УЛАГАЧИМА</t>
  </si>
  <si>
    <t>IV. НЕТО ГУБИТАК  КОЈИ ПРИПАДА ВЕЋИНСКОМ ВЛАСНИКУ</t>
  </si>
  <si>
    <t>V. ЗАРАДА ПО АКЦИЈИ</t>
  </si>
  <si>
    <t>1. Основна зарада по акцији</t>
  </si>
  <si>
    <t>2. Умањена (разводњена) зарада по акцији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</si>
</sst>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2"/>
      <name val="Times New Roman"/>
      <family val="1"/>
      <charset val="238"/>
    </font>
    <font>
      <sz val="10"/>
      <name val="Arial"/>
      <family val="2"/>
    </font>
    <font>
      <sz val="14"/>
      <name val="Times New Roman"/>
      <family val="1"/>
    </font>
    <font>
      <b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  <charset val="238"/>
    </font>
    <font>
      <b/>
      <sz val="16"/>
      <name val="Times New Roman"/>
      <family val="1"/>
    </font>
    <font>
      <sz val="16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  <charset val="238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1" fillId="0" borderId="13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1" fillId="3" borderId="13" xfId="0" applyFont="1" applyFill="1" applyBorder="1" applyAlignment="1">
      <alignment horizontal="center" wrapText="1"/>
    </xf>
    <xf numFmtId="0" fontId="12" fillId="3" borderId="14" xfId="0" applyFont="1" applyFill="1" applyBorder="1" applyAlignment="1">
      <alignment wrapText="1"/>
    </xf>
    <xf numFmtId="0" fontId="11" fillId="3" borderId="15" xfId="0" applyFont="1" applyFill="1" applyBorder="1" applyAlignment="1">
      <alignment horizont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6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wrapText="1"/>
    </xf>
    <xf numFmtId="0" fontId="6" fillId="3" borderId="15" xfId="0" applyFont="1" applyFill="1" applyBorder="1" applyAlignment="1">
      <alignment horizontal="center" wrapText="1"/>
    </xf>
    <xf numFmtId="0" fontId="13" fillId="3" borderId="18" xfId="0" applyFont="1" applyFill="1" applyBorder="1" applyAlignment="1">
      <alignment horizontal="left" vertical="center" wrapText="1"/>
    </xf>
    <xf numFmtId="0" fontId="13" fillId="0" borderId="0" xfId="0" applyFont="1"/>
    <xf numFmtId="3" fontId="6" fillId="3" borderId="17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wrapText="1"/>
    </xf>
    <xf numFmtId="0" fontId="12" fillId="3" borderId="14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left" wrapText="1"/>
    </xf>
    <xf numFmtId="0" fontId="6" fillId="3" borderId="13" xfId="0" applyFont="1" applyFill="1" applyBorder="1" applyAlignment="1">
      <alignment wrapText="1"/>
    </xf>
    <xf numFmtId="3" fontId="14" fillId="0" borderId="14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wrapText="1"/>
    </xf>
    <xf numFmtId="0" fontId="3" fillId="0" borderId="14" xfId="0" applyFont="1" applyFill="1" applyBorder="1" applyAlignment="1">
      <alignment horizontal="left" wrapText="1"/>
    </xf>
    <xf numFmtId="3" fontId="2" fillId="0" borderId="14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H86"/>
  <sheetViews>
    <sheetView showGridLines="0" tabSelected="1" topLeftCell="A67" zoomScale="70" zoomScaleNormal="70" workbookViewId="0">
      <selection activeCell="H26" sqref="H26"/>
    </sheetView>
  </sheetViews>
  <sheetFormatPr defaultRowHeight="15.75" x14ac:dyDescent="0.25"/>
  <cols>
    <col min="1" max="1" width="5" style="1" customWidth="1"/>
    <col min="2" max="2" width="18.42578125" style="1" customWidth="1"/>
    <col min="3" max="3" width="103" style="1" bestFit="1" customWidth="1"/>
    <col min="4" max="4" width="22.28515625" style="1" customWidth="1"/>
    <col min="5" max="8" width="25.7109375" style="2" customWidth="1"/>
    <col min="9" max="9" width="14.85546875" style="1" customWidth="1"/>
    <col min="10" max="10" width="9.140625" style="1"/>
    <col min="11" max="11" width="12.28515625" style="1" customWidth="1"/>
    <col min="12" max="12" width="13.42578125" style="1" customWidth="1"/>
    <col min="13" max="16384" width="9.140625" style="1"/>
  </cols>
  <sheetData>
    <row r="2" spans="2:8" ht="42" customHeight="1" x14ac:dyDescent="0.3">
      <c r="H2" s="3" t="s">
        <v>0</v>
      </c>
    </row>
    <row r="3" spans="2:8" s="2" customFormat="1" x14ac:dyDescent="0.25">
      <c r="B3" s="4"/>
    </row>
    <row r="4" spans="2:8" ht="27" customHeight="1" x14ac:dyDescent="0.35">
      <c r="B4" s="60" t="s">
        <v>1</v>
      </c>
      <c r="C4" s="60"/>
      <c r="D4" s="60"/>
      <c r="E4" s="60"/>
      <c r="F4" s="60"/>
      <c r="G4" s="60"/>
      <c r="H4" s="60"/>
    </row>
    <row r="5" spans="2:8" ht="32.25" hidden="1" customHeight="1" x14ac:dyDescent="0.25">
      <c r="E5" s="1"/>
      <c r="F5" s="1"/>
      <c r="G5" s="1"/>
      <c r="H5" s="1"/>
    </row>
    <row r="6" spans="2:8" ht="15.75" hidden="1" customHeight="1" x14ac:dyDescent="0.25">
      <c r="E6" s="1"/>
      <c r="F6" s="1"/>
      <c r="G6" s="1"/>
      <c r="H6" s="1"/>
    </row>
    <row r="7" spans="2:8" ht="24.75" customHeight="1" thickBot="1" x14ac:dyDescent="0.35">
      <c r="E7" s="5"/>
      <c r="F7" s="5"/>
      <c r="G7" s="5"/>
      <c r="H7" s="6" t="s">
        <v>2</v>
      </c>
    </row>
    <row r="8" spans="2:8" ht="44.25" customHeight="1" x14ac:dyDescent="0.25">
      <c r="B8" s="61" t="s">
        <v>3</v>
      </c>
      <c r="C8" s="63" t="s">
        <v>4</v>
      </c>
      <c r="D8" s="65" t="s">
        <v>5</v>
      </c>
      <c r="E8" s="67" t="s">
        <v>6</v>
      </c>
      <c r="F8" s="68"/>
      <c r="G8" s="68"/>
      <c r="H8" s="69"/>
    </row>
    <row r="9" spans="2:8" ht="56.25" customHeight="1" thickBot="1" x14ac:dyDescent="0.3">
      <c r="B9" s="62"/>
      <c r="C9" s="64"/>
      <c r="D9" s="66"/>
      <c r="E9" s="7" t="s">
        <v>7</v>
      </c>
      <c r="F9" s="7" t="s">
        <v>8</v>
      </c>
      <c r="G9" s="7" t="s">
        <v>9</v>
      </c>
      <c r="H9" s="8" t="s">
        <v>10</v>
      </c>
    </row>
    <row r="10" spans="2:8" s="14" customFormat="1" ht="21" customHeight="1" x14ac:dyDescent="0.2">
      <c r="B10" s="9">
        <v>1</v>
      </c>
      <c r="C10" s="10">
        <v>2</v>
      </c>
      <c r="D10" s="11">
        <v>3</v>
      </c>
      <c r="E10" s="12">
        <v>4</v>
      </c>
      <c r="F10" s="12">
        <v>5</v>
      </c>
      <c r="G10" s="12">
        <v>6</v>
      </c>
      <c r="H10" s="13">
        <v>7</v>
      </c>
    </row>
    <row r="11" spans="2:8" s="20" customFormat="1" ht="34.5" customHeight="1" x14ac:dyDescent="0.3">
      <c r="B11" s="15"/>
      <c r="C11" s="16" t="s">
        <v>11</v>
      </c>
      <c r="D11" s="17"/>
      <c r="E11" s="18"/>
      <c r="F11" s="18"/>
      <c r="G11" s="18"/>
      <c r="H11" s="19"/>
    </row>
    <row r="12" spans="2:8" s="26" customFormat="1" ht="35.1" customHeight="1" x14ac:dyDescent="0.3">
      <c r="B12" s="21" t="s">
        <v>12</v>
      </c>
      <c r="C12" s="22" t="s">
        <v>13</v>
      </c>
      <c r="D12" s="23">
        <v>1001</v>
      </c>
      <c r="E12" s="24">
        <f>SUM(E13+E20+E27+E28)</f>
        <v>47408.25</v>
      </c>
      <c r="F12" s="18">
        <f>SUM(F13+F20+F27+F28)</f>
        <v>94816.5</v>
      </c>
      <c r="G12" s="18">
        <f>SUM(G13+G20+G27+G28)</f>
        <v>142224.75</v>
      </c>
      <c r="H12" s="25">
        <f>SUM(H20+H27)</f>
        <v>189633</v>
      </c>
    </row>
    <row r="13" spans="2:8" s="20" customFormat="1" ht="35.1" customHeight="1" x14ac:dyDescent="0.3">
      <c r="B13" s="21">
        <v>60</v>
      </c>
      <c r="C13" s="22" t="s">
        <v>14</v>
      </c>
      <c r="D13" s="23">
        <v>1002</v>
      </c>
      <c r="E13" s="24"/>
      <c r="F13" s="18"/>
      <c r="G13" s="18"/>
      <c r="H13" s="25"/>
    </row>
    <row r="14" spans="2:8" s="20" customFormat="1" ht="35.1" customHeight="1" x14ac:dyDescent="0.3">
      <c r="B14" s="27">
        <v>600</v>
      </c>
      <c r="C14" s="28" t="s">
        <v>15</v>
      </c>
      <c r="D14" s="29">
        <v>1003</v>
      </c>
      <c r="E14" s="24"/>
      <c r="F14" s="18"/>
      <c r="G14" s="18"/>
      <c r="H14" s="25"/>
    </row>
    <row r="15" spans="2:8" s="20" customFormat="1" ht="35.1" customHeight="1" x14ac:dyDescent="0.3">
      <c r="B15" s="27">
        <v>601</v>
      </c>
      <c r="C15" s="28" t="s">
        <v>16</v>
      </c>
      <c r="D15" s="29">
        <v>1004</v>
      </c>
      <c r="E15" s="24"/>
      <c r="F15" s="18"/>
      <c r="G15" s="18"/>
      <c r="H15" s="25"/>
    </row>
    <row r="16" spans="2:8" s="20" customFormat="1" ht="35.1" customHeight="1" x14ac:dyDescent="0.3">
      <c r="B16" s="27">
        <v>602</v>
      </c>
      <c r="C16" s="28" t="s">
        <v>17</v>
      </c>
      <c r="D16" s="29">
        <v>1005</v>
      </c>
      <c r="E16" s="24"/>
      <c r="F16" s="18"/>
      <c r="G16" s="18"/>
      <c r="H16" s="25"/>
    </row>
    <row r="17" spans="2:8" s="20" customFormat="1" ht="35.1" customHeight="1" x14ac:dyDescent="0.3">
      <c r="B17" s="27">
        <v>603</v>
      </c>
      <c r="C17" s="28" t="s">
        <v>18</v>
      </c>
      <c r="D17" s="29">
        <v>1006</v>
      </c>
      <c r="E17" s="24"/>
      <c r="F17" s="18"/>
      <c r="G17" s="18"/>
      <c r="H17" s="25"/>
    </row>
    <row r="18" spans="2:8" s="20" customFormat="1" ht="35.1" customHeight="1" x14ac:dyDescent="0.3">
      <c r="B18" s="27">
        <v>604</v>
      </c>
      <c r="C18" s="28" t="s">
        <v>19</v>
      </c>
      <c r="D18" s="29">
        <v>1007</v>
      </c>
      <c r="E18" s="24"/>
      <c r="F18" s="18"/>
      <c r="G18" s="18"/>
      <c r="H18" s="25"/>
    </row>
    <row r="19" spans="2:8" s="20" customFormat="1" ht="35.1" customHeight="1" x14ac:dyDescent="0.3">
      <c r="B19" s="27">
        <v>605</v>
      </c>
      <c r="C19" s="28" t="s">
        <v>20</v>
      </c>
      <c r="D19" s="29">
        <v>1008</v>
      </c>
      <c r="E19" s="24"/>
      <c r="F19" s="18"/>
      <c r="G19" s="18"/>
      <c r="H19" s="25"/>
    </row>
    <row r="20" spans="2:8" s="20" customFormat="1" ht="35.1" customHeight="1" x14ac:dyDescent="0.3">
      <c r="B20" s="21">
        <v>61</v>
      </c>
      <c r="C20" s="22" t="s">
        <v>21</v>
      </c>
      <c r="D20" s="23">
        <v>1009</v>
      </c>
      <c r="E20" s="24">
        <f>SUM(E25)</f>
        <v>42783.25</v>
      </c>
      <c r="F20" s="18">
        <f>SUM(F25)</f>
        <v>85566.5</v>
      </c>
      <c r="G20" s="18">
        <f>SUM(G25)</f>
        <v>128349.75</v>
      </c>
      <c r="H20" s="25">
        <f>SUM(H25)</f>
        <v>171133</v>
      </c>
    </row>
    <row r="21" spans="2:8" s="20" customFormat="1" ht="35.1" customHeight="1" x14ac:dyDescent="0.3">
      <c r="B21" s="27">
        <v>610</v>
      </c>
      <c r="C21" s="28" t="s">
        <v>22</v>
      </c>
      <c r="D21" s="29">
        <v>1010</v>
      </c>
      <c r="E21" s="24"/>
      <c r="F21" s="18"/>
      <c r="G21" s="18"/>
      <c r="H21" s="25"/>
    </row>
    <row r="22" spans="2:8" s="20" customFormat="1" ht="35.1" customHeight="1" x14ac:dyDescent="0.3">
      <c r="B22" s="27">
        <v>611</v>
      </c>
      <c r="C22" s="28" t="s">
        <v>23</v>
      </c>
      <c r="D22" s="29">
        <v>1011</v>
      </c>
      <c r="E22" s="24"/>
      <c r="F22" s="18"/>
      <c r="G22" s="18"/>
      <c r="H22" s="25"/>
    </row>
    <row r="23" spans="2:8" s="20" customFormat="1" ht="35.1" customHeight="1" x14ac:dyDescent="0.3">
      <c r="B23" s="27">
        <v>612</v>
      </c>
      <c r="C23" s="28" t="s">
        <v>24</v>
      </c>
      <c r="D23" s="29">
        <v>1012</v>
      </c>
      <c r="E23" s="24"/>
      <c r="F23" s="18"/>
      <c r="G23" s="18"/>
      <c r="H23" s="25"/>
    </row>
    <row r="24" spans="2:8" s="20" customFormat="1" ht="35.1" customHeight="1" x14ac:dyDescent="0.3">
      <c r="B24" s="27">
        <v>613</v>
      </c>
      <c r="C24" s="28" t="s">
        <v>25</v>
      </c>
      <c r="D24" s="29">
        <v>1013</v>
      </c>
      <c r="E24" s="24"/>
      <c r="F24" s="18"/>
      <c r="G24" s="18"/>
      <c r="H24" s="25"/>
    </row>
    <row r="25" spans="2:8" s="20" customFormat="1" ht="35.1" customHeight="1" x14ac:dyDescent="0.3">
      <c r="B25" s="27">
        <v>614</v>
      </c>
      <c r="C25" s="28" t="s">
        <v>26</v>
      </c>
      <c r="D25" s="29">
        <v>1014</v>
      </c>
      <c r="E25" s="24">
        <f>SUM(H25/4)</f>
        <v>42783.25</v>
      </c>
      <c r="F25" s="18">
        <f>SUM(H25/2)</f>
        <v>85566.5</v>
      </c>
      <c r="G25" s="18">
        <f>SUM(E25+F25)</f>
        <v>128349.75</v>
      </c>
      <c r="H25" s="25">
        <v>171133</v>
      </c>
    </row>
    <row r="26" spans="2:8" s="20" customFormat="1" ht="35.1" customHeight="1" x14ac:dyDescent="0.3">
      <c r="B26" s="27">
        <v>615</v>
      </c>
      <c r="C26" s="28" t="s">
        <v>27</v>
      </c>
      <c r="D26" s="29">
        <v>1015</v>
      </c>
      <c r="E26" s="24"/>
      <c r="F26" s="18"/>
      <c r="G26" s="18"/>
      <c r="H26" s="25"/>
    </row>
    <row r="27" spans="2:8" s="20" customFormat="1" ht="35.1" customHeight="1" x14ac:dyDescent="0.3">
      <c r="B27" s="27">
        <v>64</v>
      </c>
      <c r="C27" s="22" t="s">
        <v>28</v>
      </c>
      <c r="D27" s="23">
        <v>1016</v>
      </c>
      <c r="E27" s="24">
        <f>SUM(H27/4)</f>
        <v>4625</v>
      </c>
      <c r="F27" s="18">
        <f>SUM(H27/2)</f>
        <v>9250</v>
      </c>
      <c r="G27" s="18">
        <f>SUM(E27+F27)</f>
        <v>13875</v>
      </c>
      <c r="H27" s="25">
        <v>18500</v>
      </c>
    </row>
    <row r="28" spans="2:8" s="20" customFormat="1" ht="35.1" customHeight="1" x14ac:dyDescent="0.3">
      <c r="B28" s="27">
        <v>65</v>
      </c>
      <c r="C28" s="22" t="s">
        <v>29</v>
      </c>
      <c r="D28" s="29">
        <v>1017</v>
      </c>
      <c r="E28" s="24"/>
      <c r="F28" s="18"/>
      <c r="G28" s="18"/>
      <c r="H28" s="25"/>
    </row>
    <row r="29" spans="2:8" s="20" customFormat="1" ht="35.1" customHeight="1" x14ac:dyDescent="0.3">
      <c r="B29" s="21"/>
      <c r="C29" s="22" t="s">
        <v>30</v>
      </c>
      <c r="D29" s="30"/>
      <c r="E29" s="24"/>
      <c r="F29" s="18"/>
      <c r="G29" s="18"/>
      <c r="H29" s="25"/>
    </row>
    <row r="30" spans="2:8" s="20" customFormat="1" ht="39.75" customHeight="1" x14ac:dyDescent="0.3">
      <c r="B30" s="21" t="s">
        <v>31</v>
      </c>
      <c r="C30" s="22" t="s">
        <v>32</v>
      </c>
      <c r="D30" s="23">
        <v>1018</v>
      </c>
      <c r="E30" s="24">
        <f>SUM(E35:E41)</f>
        <v>45640</v>
      </c>
      <c r="F30" s="18">
        <f>SUM(F35:F41)</f>
        <v>91280</v>
      </c>
      <c r="G30" s="18">
        <f>SUM(G35:G41)</f>
        <v>136920</v>
      </c>
      <c r="H30" s="25">
        <f>SUM(H35:H41)</f>
        <v>182560</v>
      </c>
    </row>
    <row r="31" spans="2:8" s="20" customFormat="1" ht="35.1" customHeight="1" x14ac:dyDescent="0.3">
      <c r="B31" s="27">
        <v>50</v>
      </c>
      <c r="C31" s="28" t="s">
        <v>33</v>
      </c>
      <c r="D31" s="29">
        <v>1019</v>
      </c>
      <c r="E31" s="24"/>
      <c r="F31" s="18"/>
      <c r="G31" s="18"/>
      <c r="H31" s="25"/>
    </row>
    <row r="32" spans="2:8" s="20" customFormat="1" ht="35.1" customHeight="1" x14ac:dyDescent="0.3">
      <c r="B32" s="27">
        <v>62</v>
      </c>
      <c r="C32" s="28" t="s">
        <v>34</v>
      </c>
      <c r="D32" s="29">
        <v>1020</v>
      </c>
      <c r="E32" s="24"/>
      <c r="F32" s="18"/>
      <c r="G32" s="18"/>
      <c r="H32" s="25"/>
    </row>
    <row r="33" spans="2:8" s="20" customFormat="1" ht="35.1" customHeight="1" x14ac:dyDescent="0.3">
      <c r="B33" s="27">
        <v>630</v>
      </c>
      <c r="C33" s="28" t="s">
        <v>35</v>
      </c>
      <c r="D33" s="29">
        <v>1021</v>
      </c>
      <c r="E33" s="24"/>
      <c r="F33" s="18"/>
      <c r="G33" s="18"/>
      <c r="H33" s="25"/>
    </row>
    <row r="34" spans="2:8" s="20" customFormat="1" ht="35.1" customHeight="1" x14ac:dyDescent="0.3">
      <c r="B34" s="27">
        <v>631</v>
      </c>
      <c r="C34" s="28" t="s">
        <v>36</v>
      </c>
      <c r="D34" s="29">
        <v>1022</v>
      </c>
      <c r="E34" s="24"/>
      <c r="F34" s="18"/>
      <c r="G34" s="18"/>
      <c r="H34" s="25"/>
    </row>
    <row r="35" spans="2:8" s="20" customFormat="1" ht="35.1" customHeight="1" x14ac:dyDescent="0.3">
      <c r="B35" s="27" t="s">
        <v>37</v>
      </c>
      <c r="C35" s="28" t="s">
        <v>38</v>
      </c>
      <c r="D35" s="29">
        <v>1023</v>
      </c>
      <c r="E35" s="24">
        <f>SUM(H35/4)</f>
        <v>4604.5</v>
      </c>
      <c r="F35" s="18">
        <f>SUM(H35/2)</f>
        <v>9209</v>
      </c>
      <c r="G35" s="18">
        <f>SUM(E35:F35)</f>
        <v>13813.5</v>
      </c>
      <c r="H35" s="25">
        <v>18418</v>
      </c>
    </row>
    <row r="36" spans="2:8" s="20" customFormat="1" ht="35.1" customHeight="1" x14ac:dyDescent="0.3">
      <c r="B36" s="27">
        <v>513</v>
      </c>
      <c r="C36" s="28" t="s">
        <v>39</v>
      </c>
      <c r="D36" s="29">
        <v>1024</v>
      </c>
      <c r="E36" s="24">
        <f>SUM(H36/4)</f>
        <v>2262.5</v>
      </c>
      <c r="F36" s="18">
        <f>SUM(H36/2)</f>
        <v>4525</v>
      </c>
      <c r="G36" s="18">
        <f>SUM(E36:F36)</f>
        <v>6787.5</v>
      </c>
      <c r="H36" s="25">
        <v>9050</v>
      </c>
    </row>
    <row r="37" spans="2:8" s="20" customFormat="1" ht="35.1" customHeight="1" x14ac:dyDescent="0.3">
      <c r="B37" s="27">
        <v>52</v>
      </c>
      <c r="C37" s="28" t="s">
        <v>40</v>
      </c>
      <c r="D37" s="29">
        <v>1025</v>
      </c>
      <c r="E37" s="24">
        <f>SUM(H37/4)</f>
        <v>13033.25</v>
      </c>
      <c r="F37" s="18">
        <f>SUM(H37/2)</f>
        <v>26066.5</v>
      </c>
      <c r="G37" s="18">
        <f>SUM(E37:F37)</f>
        <v>39099.75</v>
      </c>
      <c r="H37" s="25">
        <v>52133</v>
      </c>
    </row>
    <row r="38" spans="2:8" s="20" customFormat="1" ht="35.1" customHeight="1" x14ac:dyDescent="0.3">
      <c r="B38" s="27">
        <v>53</v>
      </c>
      <c r="C38" s="28" t="s">
        <v>41</v>
      </c>
      <c r="D38" s="29">
        <v>1026</v>
      </c>
      <c r="E38" s="24">
        <f>SUM(H38/4)</f>
        <v>16482.5</v>
      </c>
      <c r="F38" s="18">
        <f>SUM(H38/2)</f>
        <v>32965</v>
      </c>
      <c r="G38" s="18">
        <f>SUM(E38:F38)</f>
        <v>49447.5</v>
      </c>
      <c r="H38" s="25">
        <v>65930</v>
      </c>
    </row>
    <row r="39" spans="2:8" s="20" customFormat="1" ht="35.1" customHeight="1" x14ac:dyDescent="0.3">
      <c r="B39" s="27">
        <v>540</v>
      </c>
      <c r="C39" s="28" t="s">
        <v>42</v>
      </c>
      <c r="D39" s="29">
        <v>1027</v>
      </c>
      <c r="E39" s="24">
        <f>SUM(H39/4)</f>
        <v>625</v>
      </c>
      <c r="F39" s="18">
        <f>SUM(H39/2)</f>
        <v>1250</v>
      </c>
      <c r="G39" s="18">
        <f>SUM(E39:F39)</f>
        <v>1875</v>
      </c>
      <c r="H39" s="25">
        <v>2500</v>
      </c>
    </row>
    <row r="40" spans="2:8" s="20" customFormat="1" ht="35.1" customHeight="1" x14ac:dyDescent="0.3">
      <c r="B40" s="27" t="s">
        <v>43</v>
      </c>
      <c r="C40" s="28" t="s">
        <v>44</v>
      </c>
      <c r="D40" s="29">
        <v>1028</v>
      </c>
      <c r="E40" s="24"/>
      <c r="F40" s="18"/>
      <c r="G40" s="18"/>
      <c r="H40" s="25"/>
    </row>
    <row r="41" spans="2:8" s="31" customFormat="1" ht="35.1" customHeight="1" x14ac:dyDescent="0.3">
      <c r="B41" s="27">
        <v>55</v>
      </c>
      <c r="C41" s="28" t="s">
        <v>45</v>
      </c>
      <c r="D41" s="29">
        <v>1029</v>
      </c>
      <c r="E41" s="24">
        <f>SUM(H41/4)</f>
        <v>8632.25</v>
      </c>
      <c r="F41" s="18">
        <f>SUM(H41/2)</f>
        <v>17264.5</v>
      </c>
      <c r="G41" s="18">
        <f>SUM(E41:F41)</f>
        <v>25896.75</v>
      </c>
      <c r="H41" s="25">
        <v>34529</v>
      </c>
    </row>
    <row r="42" spans="2:8" s="31" customFormat="1" ht="35.1" customHeight="1" x14ac:dyDescent="0.3">
      <c r="B42" s="21"/>
      <c r="C42" s="22" t="s">
        <v>46</v>
      </c>
      <c r="D42" s="23">
        <v>1030</v>
      </c>
      <c r="E42" s="24">
        <f>SUM(H42/4)</f>
        <v>1768.25</v>
      </c>
      <c r="F42" s="18">
        <f>SUM(H42/2)</f>
        <v>3536.5</v>
      </c>
      <c r="G42" s="18">
        <f>SUM(E42:F42)</f>
        <v>5304.75</v>
      </c>
      <c r="H42" s="25">
        <f>SUM(H12-H30)</f>
        <v>7073</v>
      </c>
    </row>
    <row r="43" spans="2:8" s="31" customFormat="1" ht="35.1" customHeight="1" x14ac:dyDescent="0.3">
      <c r="B43" s="21"/>
      <c r="C43" s="22" t="s">
        <v>47</v>
      </c>
      <c r="D43" s="23">
        <v>1031</v>
      </c>
      <c r="E43" s="24"/>
      <c r="F43" s="18"/>
      <c r="G43" s="18"/>
      <c r="H43" s="25"/>
    </row>
    <row r="44" spans="2:8" s="31" customFormat="1" ht="35.1" customHeight="1" x14ac:dyDescent="0.3">
      <c r="B44" s="21">
        <v>66</v>
      </c>
      <c r="C44" s="22" t="s">
        <v>48</v>
      </c>
      <c r="D44" s="23">
        <v>1032</v>
      </c>
      <c r="E44" s="24">
        <f>SUM(H44/4)</f>
        <v>755</v>
      </c>
      <c r="F44" s="18">
        <f>SUM(H44/2)</f>
        <v>1510</v>
      </c>
      <c r="G44" s="18">
        <f>SUM(E44:F44)</f>
        <v>2265</v>
      </c>
      <c r="H44" s="32">
        <v>3020</v>
      </c>
    </row>
    <row r="45" spans="2:8" s="31" customFormat="1" ht="35.1" customHeight="1" x14ac:dyDescent="0.3">
      <c r="B45" s="21" t="s">
        <v>49</v>
      </c>
      <c r="C45" s="22" t="s">
        <v>50</v>
      </c>
      <c r="D45" s="23">
        <v>1033</v>
      </c>
      <c r="E45" s="24"/>
      <c r="F45" s="18"/>
      <c r="G45" s="18"/>
      <c r="H45" s="25"/>
    </row>
    <row r="46" spans="2:8" s="31" customFormat="1" ht="35.1" customHeight="1" x14ac:dyDescent="0.3">
      <c r="B46" s="27">
        <v>660</v>
      </c>
      <c r="C46" s="28" t="s">
        <v>51</v>
      </c>
      <c r="D46" s="29">
        <v>1034</v>
      </c>
      <c r="E46" s="24"/>
      <c r="F46" s="18"/>
      <c r="G46" s="18"/>
      <c r="H46" s="25"/>
    </row>
    <row r="47" spans="2:8" s="31" customFormat="1" ht="35.1" customHeight="1" x14ac:dyDescent="0.3">
      <c r="B47" s="27">
        <v>661</v>
      </c>
      <c r="C47" s="28" t="s">
        <v>52</v>
      </c>
      <c r="D47" s="29">
        <v>1035</v>
      </c>
      <c r="E47" s="24"/>
      <c r="F47" s="18"/>
      <c r="G47" s="18"/>
      <c r="H47" s="25"/>
    </row>
    <row r="48" spans="2:8" s="31" customFormat="1" ht="35.1" customHeight="1" x14ac:dyDescent="0.3">
      <c r="B48" s="27">
        <v>665</v>
      </c>
      <c r="C48" s="28" t="s">
        <v>53</v>
      </c>
      <c r="D48" s="29">
        <v>1036</v>
      </c>
      <c r="E48" s="24"/>
      <c r="F48" s="18"/>
      <c r="G48" s="18"/>
      <c r="H48" s="25"/>
    </row>
    <row r="49" spans="2:8" s="31" customFormat="1" ht="35.1" customHeight="1" x14ac:dyDescent="0.3">
      <c r="B49" s="27">
        <v>669</v>
      </c>
      <c r="C49" s="28" t="s">
        <v>54</v>
      </c>
      <c r="D49" s="29">
        <v>1037</v>
      </c>
      <c r="E49" s="24"/>
      <c r="F49" s="18"/>
      <c r="G49" s="18"/>
      <c r="H49" s="25"/>
    </row>
    <row r="50" spans="2:8" s="31" customFormat="1" ht="35.1" customHeight="1" x14ac:dyDescent="0.3">
      <c r="B50" s="21">
        <v>662</v>
      </c>
      <c r="C50" s="22" t="s">
        <v>55</v>
      </c>
      <c r="D50" s="23">
        <v>1038</v>
      </c>
      <c r="E50" s="24">
        <v>755</v>
      </c>
      <c r="F50" s="18">
        <v>1510</v>
      </c>
      <c r="G50" s="18">
        <v>2265</v>
      </c>
      <c r="H50" s="25">
        <v>3020</v>
      </c>
    </row>
    <row r="51" spans="2:8" s="31" customFormat="1" ht="35.1" customHeight="1" x14ac:dyDescent="0.3">
      <c r="B51" s="21" t="s">
        <v>56</v>
      </c>
      <c r="C51" s="22" t="s">
        <v>57</v>
      </c>
      <c r="D51" s="23">
        <v>1039</v>
      </c>
      <c r="E51" s="24"/>
      <c r="F51" s="18"/>
      <c r="G51" s="18"/>
      <c r="H51" s="25"/>
    </row>
    <row r="52" spans="2:8" s="31" customFormat="1" ht="35.1" customHeight="1" x14ac:dyDescent="0.3">
      <c r="B52" s="21">
        <v>56</v>
      </c>
      <c r="C52" s="22" t="s">
        <v>58</v>
      </c>
      <c r="D52" s="23">
        <v>1040</v>
      </c>
      <c r="E52" s="24">
        <f>SUM(E58)</f>
        <v>157.5</v>
      </c>
      <c r="F52" s="18">
        <f>SUM(F58)</f>
        <v>315</v>
      </c>
      <c r="G52" s="18">
        <f>SUM(G58)</f>
        <v>472.5</v>
      </c>
      <c r="H52" s="25">
        <f>SUM(H58)</f>
        <v>630</v>
      </c>
    </row>
    <row r="53" spans="2:8" ht="35.1" customHeight="1" x14ac:dyDescent="0.3">
      <c r="B53" s="21" t="s">
        <v>59</v>
      </c>
      <c r="C53" s="22" t="s">
        <v>60</v>
      </c>
      <c r="D53" s="23">
        <v>1041</v>
      </c>
      <c r="E53" s="24"/>
      <c r="F53" s="18"/>
      <c r="G53" s="18"/>
      <c r="H53" s="25"/>
    </row>
    <row r="54" spans="2:8" ht="35.1" customHeight="1" x14ac:dyDescent="0.3">
      <c r="B54" s="27">
        <v>560</v>
      </c>
      <c r="C54" s="28" t="s">
        <v>61</v>
      </c>
      <c r="D54" s="29">
        <v>1042</v>
      </c>
      <c r="E54" s="24"/>
      <c r="F54" s="18"/>
      <c r="G54" s="18"/>
      <c r="H54" s="25"/>
    </row>
    <row r="55" spans="2:8" ht="35.1" customHeight="1" x14ac:dyDescent="0.3">
      <c r="B55" s="27">
        <v>561</v>
      </c>
      <c r="C55" s="28" t="s">
        <v>62</v>
      </c>
      <c r="D55" s="29">
        <v>1043</v>
      </c>
      <c r="E55" s="24"/>
      <c r="F55" s="18"/>
      <c r="G55" s="18"/>
      <c r="H55" s="25"/>
    </row>
    <row r="56" spans="2:8" ht="35.1" customHeight="1" x14ac:dyDescent="0.3">
      <c r="B56" s="27">
        <v>565</v>
      </c>
      <c r="C56" s="28" t="s">
        <v>63</v>
      </c>
      <c r="D56" s="29">
        <v>1044</v>
      </c>
      <c r="E56" s="24"/>
      <c r="F56" s="18"/>
      <c r="G56" s="18"/>
      <c r="H56" s="25"/>
    </row>
    <row r="57" spans="2:8" ht="35.1" customHeight="1" x14ac:dyDescent="0.3">
      <c r="B57" s="27" t="s">
        <v>64</v>
      </c>
      <c r="C57" s="28" t="s">
        <v>65</v>
      </c>
      <c r="D57" s="29">
        <v>1045</v>
      </c>
      <c r="E57" s="24"/>
      <c r="F57" s="18"/>
      <c r="G57" s="18"/>
      <c r="H57" s="25"/>
    </row>
    <row r="58" spans="2:8" ht="35.1" customHeight="1" x14ac:dyDescent="0.3">
      <c r="B58" s="27">
        <v>562</v>
      </c>
      <c r="C58" s="22" t="s">
        <v>66</v>
      </c>
      <c r="D58" s="23">
        <v>1046</v>
      </c>
      <c r="E58" s="24">
        <f>SUM(H58/4)</f>
        <v>157.5</v>
      </c>
      <c r="F58" s="18">
        <f>SUM(H58/2)</f>
        <v>315</v>
      </c>
      <c r="G58" s="18">
        <f>SUM(E58:F58)</f>
        <v>472.5</v>
      </c>
      <c r="H58" s="25">
        <v>630</v>
      </c>
    </row>
    <row r="59" spans="2:8" ht="35.1" customHeight="1" x14ac:dyDescent="0.3">
      <c r="B59" s="21" t="s">
        <v>67</v>
      </c>
      <c r="C59" s="22" t="s">
        <v>68</v>
      </c>
      <c r="D59" s="23">
        <v>1047</v>
      </c>
      <c r="E59" s="24"/>
      <c r="F59" s="18"/>
      <c r="G59" s="18"/>
      <c r="H59" s="25"/>
    </row>
    <row r="60" spans="2:8" ht="35.1" customHeight="1" x14ac:dyDescent="0.3">
      <c r="B60" s="21"/>
      <c r="C60" s="22" t="s">
        <v>69</v>
      </c>
      <c r="D60" s="23">
        <v>1048</v>
      </c>
      <c r="E60" s="24">
        <f>SUM(E44-E52)</f>
        <v>597.5</v>
      </c>
      <c r="F60" s="18">
        <f>SUM(F44-F52)</f>
        <v>1195</v>
      </c>
      <c r="G60" s="18">
        <f>SUM(G44-G52)</f>
        <v>1792.5</v>
      </c>
      <c r="H60" s="25">
        <f>SUM(H44-H52)</f>
        <v>2390</v>
      </c>
    </row>
    <row r="61" spans="2:8" ht="35.1" customHeight="1" x14ac:dyDescent="0.3">
      <c r="B61" s="21"/>
      <c r="C61" s="22" t="s">
        <v>70</v>
      </c>
      <c r="D61" s="23">
        <v>1049</v>
      </c>
      <c r="E61" s="24"/>
      <c r="F61" s="18"/>
      <c r="G61" s="18"/>
      <c r="H61" s="25"/>
    </row>
    <row r="62" spans="2:8" ht="35.1" customHeight="1" x14ac:dyDescent="0.3">
      <c r="B62" s="27" t="s">
        <v>71</v>
      </c>
      <c r="C62" s="28" t="s">
        <v>72</v>
      </c>
      <c r="D62" s="29">
        <v>1050</v>
      </c>
      <c r="E62" s="24"/>
      <c r="F62" s="18"/>
      <c r="G62" s="18"/>
      <c r="H62" s="25"/>
    </row>
    <row r="63" spans="2:8" ht="35.1" customHeight="1" x14ac:dyDescent="0.3">
      <c r="B63" s="27" t="s">
        <v>73</v>
      </c>
      <c r="C63" s="28" t="s">
        <v>74</v>
      </c>
      <c r="D63" s="29">
        <v>1051</v>
      </c>
      <c r="E63" s="24"/>
      <c r="F63" s="18"/>
      <c r="G63" s="18"/>
      <c r="H63" s="25"/>
    </row>
    <row r="64" spans="2:8" ht="35.1" customHeight="1" x14ac:dyDescent="0.3">
      <c r="B64" s="21" t="s">
        <v>75</v>
      </c>
      <c r="C64" s="22" t="s">
        <v>76</v>
      </c>
      <c r="D64" s="23">
        <v>1052</v>
      </c>
      <c r="E64" s="24"/>
      <c r="F64" s="18"/>
      <c r="G64" s="18"/>
      <c r="H64" s="25"/>
    </row>
    <row r="65" spans="2:8" ht="35.1" customHeight="1" x14ac:dyDescent="0.3">
      <c r="B65" s="21" t="s">
        <v>77</v>
      </c>
      <c r="C65" s="22" t="s">
        <v>78</v>
      </c>
      <c r="D65" s="23">
        <v>1053</v>
      </c>
      <c r="E65" s="24">
        <f>SUM(H65/4)</f>
        <v>1150</v>
      </c>
      <c r="F65" s="18">
        <f>SUM(H65/2)</f>
        <v>2300</v>
      </c>
      <c r="G65" s="18">
        <f>SUM(E65:F65)</f>
        <v>3450</v>
      </c>
      <c r="H65" s="25">
        <v>4600</v>
      </c>
    </row>
    <row r="66" spans="2:8" ht="35.1" customHeight="1" x14ac:dyDescent="0.3">
      <c r="B66" s="27"/>
      <c r="C66" s="28" t="s">
        <v>79</v>
      </c>
      <c r="D66" s="29">
        <v>1054</v>
      </c>
      <c r="E66" s="24">
        <f>SUM(E42-E43+E60-E61+E62-E63+E64-E65)</f>
        <v>1215.75</v>
      </c>
      <c r="F66" s="18">
        <f>SUM(F42-F43+F60-F61+F62-F63+F64-F65)</f>
        <v>2431.5</v>
      </c>
      <c r="G66" s="18">
        <f>SUM(G42-G43+G60-G61+G62-G63+G64-G65)</f>
        <v>3647.25</v>
      </c>
      <c r="H66" s="25">
        <f>SUM(H42-H43+H60-H61+H62-H63+H64-H65)</f>
        <v>4863</v>
      </c>
    </row>
    <row r="67" spans="2:8" ht="35.1" customHeight="1" x14ac:dyDescent="0.3">
      <c r="B67" s="27"/>
      <c r="C67" s="28" t="s">
        <v>80</v>
      </c>
      <c r="D67" s="29">
        <v>1055</v>
      </c>
      <c r="E67" s="24"/>
      <c r="F67" s="18"/>
      <c r="G67" s="18"/>
      <c r="H67" s="25"/>
    </row>
    <row r="68" spans="2:8" ht="35.1" customHeight="1" x14ac:dyDescent="0.3">
      <c r="B68" s="27" t="s">
        <v>81</v>
      </c>
      <c r="C68" s="28" t="s">
        <v>82</v>
      </c>
      <c r="D68" s="29">
        <v>1056</v>
      </c>
      <c r="E68" s="24"/>
      <c r="F68" s="18"/>
      <c r="G68" s="18"/>
      <c r="H68" s="25"/>
    </row>
    <row r="69" spans="2:8" ht="35.1" customHeight="1" x14ac:dyDescent="0.3">
      <c r="B69" s="27" t="s">
        <v>83</v>
      </c>
      <c r="C69" s="28" t="s">
        <v>84</v>
      </c>
      <c r="D69" s="29">
        <v>1057</v>
      </c>
      <c r="E69" s="24">
        <v>25</v>
      </c>
      <c r="F69" s="18">
        <v>50</v>
      </c>
      <c r="G69" s="18">
        <v>75</v>
      </c>
      <c r="H69" s="25">
        <v>100</v>
      </c>
    </row>
    <row r="70" spans="2:8" ht="35.1" customHeight="1" x14ac:dyDescent="0.3">
      <c r="B70" s="21"/>
      <c r="C70" s="22" t="s">
        <v>85</v>
      </c>
      <c r="D70" s="23">
        <v>1058</v>
      </c>
      <c r="E70" s="24">
        <f>SUM(E66-E67+E68-E69)</f>
        <v>1190.75</v>
      </c>
      <c r="F70" s="18">
        <f>SUM(F66-F67+F68-F69)</f>
        <v>2381.5</v>
      </c>
      <c r="G70" s="18">
        <f>SUM(G66-G67+G68-G69)</f>
        <v>3572.25</v>
      </c>
      <c r="H70" s="25">
        <f>SUM(H66-H67+H68-H69)</f>
        <v>4763</v>
      </c>
    </row>
    <row r="71" spans="2:8" ht="35.1" customHeight="1" x14ac:dyDescent="0.3">
      <c r="B71" s="33"/>
      <c r="C71" s="34" t="s">
        <v>86</v>
      </c>
      <c r="D71" s="23">
        <v>1059</v>
      </c>
      <c r="E71" s="24"/>
      <c r="F71" s="18"/>
      <c r="G71" s="18"/>
      <c r="H71" s="25"/>
    </row>
    <row r="72" spans="2:8" ht="35.1" customHeight="1" x14ac:dyDescent="0.3">
      <c r="B72" s="27"/>
      <c r="C72" s="35" t="s">
        <v>87</v>
      </c>
      <c r="D72" s="29"/>
      <c r="E72" s="24"/>
      <c r="F72" s="18"/>
      <c r="G72" s="18"/>
      <c r="H72" s="25"/>
    </row>
    <row r="73" spans="2:8" ht="35.1" customHeight="1" x14ac:dyDescent="0.3">
      <c r="B73" s="27">
        <v>721</v>
      </c>
      <c r="C73" s="35" t="s">
        <v>88</v>
      </c>
      <c r="D73" s="29">
        <v>1060</v>
      </c>
      <c r="E73" s="24">
        <f>SUM(E70*0.15)</f>
        <v>178.61249999999998</v>
      </c>
      <c r="F73" s="18">
        <f>SUM(F70*0.15)</f>
        <v>357.22499999999997</v>
      </c>
      <c r="G73" s="18">
        <f>SUM(G70*0.15)</f>
        <v>535.83749999999998</v>
      </c>
      <c r="H73" s="25">
        <f>SUM(H70*0.15)</f>
        <v>714.44999999999993</v>
      </c>
    </row>
    <row r="74" spans="2:8" ht="35.1" customHeight="1" x14ac:dyDescent="0.3">
      <c r="B74" s="27" t="s">
        <v>89</v>
      </c>
      <c r="C74" s="35" t="s">
        <v>90</v>
      </c>
      <c r="D74" s="29">
        <v>1061</v>
      </c>
      <c r="E74" s="24"/>
      <c r="F74" s="18"/>
      <c r="G74" s="18"/>
      <c r="H74" s="25"/>
    </row>
    <row r="75" spans="2:8" ht="35.1" customHeight="1" x14ac:dyDescent="0.3">
      <c r="B75" s="27" t="s">
        <v>89</v>
      </c>
      <c r="C75" s="35" t="s">
        <v>91</v>
      </c>
      <c r="D75" s="29">
        <v>1062</v>
      </c>
      <c r="E75" s="24"/>
      <c r="F75" s="18"/>
      <c r="G75" s="18"/>
      <c r="H75" s="25"/>
    </row>
    <row r="76" spans="2:8" ht="35.1" customHeight="1" x14ac:dyDescent="0.3">
      <c r="B76" s="27">
        <v>723</v>
      </c>
      <c r="C76" s="35" t="s">
        <v>92</v>
      </c>
      <c r="D76" s="29">
        <v>1063</v>
      </c>
      <c r="E76" s="24"/>
      <c r="F76" s="18"/>
      <c r="G76" s="18"/>
      <c r="H76" s="25"/>
    </row>
    <row r="77" spans="2:8" ht="35.1" customHeight="1" x14ac:dyDescent="0.3">
      <c r="B77" s="21"/>
      <c r="C77" s="34" t="s">
        <v>93</v>
      </c>
      <c r="D77" s="23">
        <v>1064</v>
      </c>
      <c r="E77" s="24"/>
      <c r="F77" s="18"/>
      <c r="G77" s="18"/>
      <c r="H77" s="25">
        <f>SUM(H70-H73)</f>
        <v>4048.55</v>
      </c>
    </row>
    <row r="78" spans="2:8" ht="35.1" customHeight="1" x14ac:dyDescent="0.3">
      <c r="B78" s="33"/>
      <c r="C78" s="34" t="s">
        <v>94</v>
      </c>
      <c r="D78" s="23">
        <v>1065</v>
      </c>
      <c r="E78" s="18"/>
      <c r="F78" s="18"/>
      <c r="G78" s="18"/>
      <c r="H78" s="19"/>
    </row>
    <row r="79" spans="2:8" ht="35.1" customHeight="1" x14ac:dyDescent="0.3">
      <c r="B79" s="36"/>
      <c r="C79" s="35" t="s">
        <v>95</v>
      </c>
      <c r="D79" s="29">
        <v>1066</v>
      </c>
      <c r="E79" s="37"/>
      <c r="F79" s="37"/>
      <c r="G79" s="37"/>
      <c r="H79" s="38"/>
    </row>
    <row r="80" spans="2:8" ht="35.1" customHeight="1" x14ac:dyDescent="0.3">
      <c r="B80" s="36"/>
      <c r="C80" s="35" t="s">
        <v>96</v>
      </c>
      <c r="D80" s="29">
        <v>1067</v>
      </c>
      <c r="E80" s="37"/>
      <c r="F80" s="37"/>
      <c r="G80" s="37"/>
      <c r="H80" s="38"/>
    </row>
    <row r="81" spans="2:8" ht="35.1" customHeight="1" x14ac:dyDescent="0.3">
      <c r="B81" s="36"/>
      <c r="C81" s="35" t="s">
        <v>97</v>
      </c>
      <c r="D81" s="29">
        <v>1068</v>
      </c>
      <c r="E81" s="39"/>
      <c r="F81" s="37"/>
      <c r="G81" s="40"/>
      <c r="H81" s="38"/>
    </row>
    <row r="82" spans="2:8" ht="35.1" customHeight="1" x14ac:dyDescent="0.3">
      <c r="B82" s="36"/>
      <c r="C82" s="35" t="s">
        <v>98</v>
      </c>
      <c r="D82" s="29">
        <v>1069</v>
      </c>
      <c r="E82" s="41"/>
      <c r="F82" s="42"/>
      <c r="G82" s="43"/>
      <c r="H82" s="44"/>
    </row>
    <row r="83" spans="2:8" ht="35.1" customHeight="1" x14ac:dyDescent="0.3">
      <c r="B83" s="36"/>
      <c r="C83" s="35" t="s">
        <v>99</v>
      </c>
      <c r="D83" s="29"/>
      <c r="E83" s="45"/>
      <c r="F83" s="46"/>
      <c r="G83" s="47"/>
      <c r="H83" s="38"/>
    </row>
    <row r="84" spans="2:8" ht="35.1" customHeight="1" x14ac:dyDescent="0.3">
      <c r="B84" s="48"/>
      <c r="C84" s="49" t="s">
        <v>100</v>
      </c>
      <c r="D84" s="29">
        <v>1070</v>
      </c>
      <c r="E84" s="50"/>
      <c r="F84" s="50"/>
      <c r="G84" s="51"/>
      <c r="H84" s="52"/>
    </row>
    <row r="85" spans="2:8" ht="35.1" customHeight="1" thickBot="1" x14ac:dyDescent="0.35">
      <c r="B85" s="53"/>
      <c r="C85" s="54" t="s">
        <v>101</v>
      </c>
      <c r="D85" s="55">
        <v>1071</v>
      </c>
      <c r="E85" s="56"/>
      <c r="F85" s="57"/>
      <c r="G85" s="56"/>
      <c r="H85" s="58"/>
    </row>
    <row r="86" spans="2:8" ht="54" customHeight="1" x14ac:dyDescent="0.25">
      <c r="D86" s="59"/>
    </row>
  </sheetData>
  <mergeCells count="5">
    <mergeCell ref="B4:H4"/>
    <mergeCell ref="B8:B9"/>
    <mergeCell ref="C8:C9"/>
    <mergeCell ref="D8:D9"/>
    <mergeCell ref="E8:H8"/>
  </mergeCells>
  <pageMargins left="0.11811023622047245" right="0.11811023622047245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Биланс успеха - план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Kanacki</dc:creator>
  <cp:lastModifiedBy>Kanacki</cp:lastModifiedBy>
  <cp:lastPrinted>2020-02-19T08:36:05Z</cp:lastPrinted>
  <dcterms:created xsi:type="dcterms:W3CDTF">2020-02-19T06:30:31Z</dcterms:created>
  <dcterms:modified xsi:type="dcterms:W3CDTF">2020-02-19T08:38:45Z</dcterms:modified>
</cp:coreProperties>
</file>