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435" tabRatio="892" activeTab="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'Донације'!$B$2:$K$34</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'Цене'!$B$1:$R$52</definedName>
  </definedNames>
  <calcPr fullCalcOnLoad="1"/>
</workbook>
</file>

<file path=xl/sharedStrings.xml><?xml version="1.0" encoding="utf-8"?>
<sst xmlns="http://schemas.openxmlformats.org/spreadsheetml/2006/main" count="1152" uniqueCount="896">
  <si>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</si>
  <si>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</si>
  <si>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</si>
  <si>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</si>
  <si>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</si>
  <si>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</si>
  <si>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</si>
  <si>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</si>
  <si>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</si>
  <si>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</si>
  <si>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</si>
  <si>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</si>
  <si>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</si>
  <si>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</si>
  <si>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</si>
  <si>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</si>
  <si>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</si>
  <si>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</si>
  <si>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</si>
  <si>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</si>
  <si>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</si>
  <si>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</si>
  <si>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</si>
  <si>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</si>
  <si>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</si>
  <si>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</si>
  <si>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</si>
  <si>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</si>
  <si>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</si>
  <si>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</si>
  <si>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</si>
  <si>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</si>
  <si>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</si>
  <si>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</si>
  <si>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</si>
  <si>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</si>
  <si>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</si>
  <si>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</si>
  <si>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</si>
  <si>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</si>
  <si>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</si>
  <si>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</si>
  <si>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</si>
  <si>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</si>
  <si>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</si>
  <si>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</si>
  <si>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</si>
  <si>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</si>
  <si>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</si>
  <si>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</si>
  <si>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</si>
  <si>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</si>
  <si>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</si>
  <si>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</si>
  <si>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</si>
  <si>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</si>
  <si>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</si>
  <si>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</si>
  <si>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</si>
  <si>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</si>
  <si>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</si>
  <si>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</si>
  <si>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</si>
  <si>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</si>
  <si>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</si>
  <si>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</si>
  <si>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</si>
  <si>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</si>
  <si>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</si>
  <si>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</si>
  <si>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</si>
  <si>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</si>
  <si>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</si>
  <si>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</si>
  <si>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</si>
  <si>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</si>
  <si>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</si>
  <si>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</si>
  <si>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</si>
  <si>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</si>
  <si>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</si>
  <si>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</si>
  <si>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</si>
  <si>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</si>
  <si>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</si>
  <si>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</si>
  <si>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</si>
  <si>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</si>
  <si>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</si>
  <si>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</si>
  <si>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</si>
  <si>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</si>
  <si>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</si>
  <si>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</si>
  <si>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</si>
  <si>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</si>
  <si>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</si>
  <si>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</si>
  <si>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</si>
  <si>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</si>
  <si>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</si>
  <si>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</si>
  <si>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</si>
  <si>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</si>
  <si>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</si>
  <si>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</si>
  <si>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</si>
  <si>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</si>
  <si>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</si>
  <si>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</si>
  <si>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</si>
  <si>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</si>
  <si>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</si>
  <si>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</si>
  <si>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</si>
  <si>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</si>
  <si>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</si>
  <si>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</si>
  <si>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</si>
  <si>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</si>
  <si>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</si>
  <si>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</si>
  <si>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</si>
  <si>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</si>
  <si>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</si>
  <si>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</si>
  <si>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</si>
  <si>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</si>
  <si>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</si>
  <si>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</si>
  <si>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</si>
  <si>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</si>
  <si>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</si>
  <si>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</si>
  <si>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</si>
  <si>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</si>
  <si>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</si>
  <si>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</si>
  <si>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</si>
  <si>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</si>
  <si>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</si>
  <si>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</si>
  <si>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</si>
  <si>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</si>
  <si>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</si>
  <si>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</si>
  <si>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</si>
  <si>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</si>
  <si>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</si>
  <si>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</si>
  <si>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</si>
  <si>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</si>
  <si>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</si>
  <si>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</si>
  <si>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</si>
  <si>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</si>
  <si>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</si>
  <si>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</si>
  <si>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</si>
  <si>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</si>
  <si>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</si>
  <si>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</si>
  <si>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</si>
  <si>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</si>
  <si>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</si>
  <si>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</si>
  <si>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</si>
  <si>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</si>
  <si>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</si>
  <si>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</si>
  <si>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</si>
  <si>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</si>
  <si>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</si>
  <si>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</si>
  <si>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</si>
  <si>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</si>
  <si>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</si>
  <si>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</si>
  <si>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</si>
  <si>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</si>
  <si>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</si>
  <si>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</si>
  <si>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</si>
  <si>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</si>
  <si>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</si>
  <si>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</si>
  <si>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</si>
  <si>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</si>
  <si>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</si>
  <si>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</si>
  <si>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</si>
  <si>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</si>
  <si>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</si>
  <si>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</si>
  <si>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</si>
  <si>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</si>
  <si>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</si>
  <si>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</si>
  <si>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</si>
  <si>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</si>
  <si>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</si>
  <si>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</si>
  <si>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</si>
  <si>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</si>
  <si>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__________________________</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</si>
  <si>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</si>
  <si>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</si>
  <si>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</si>
  <si>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</si>
  <si>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</si>
  <si>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</si>
  <si>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</si>
  <si>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</si>
  <si>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</si>
  <si>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</si>
  <si>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</si>
  <si>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</si>
  <si>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</si>
  <si>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</si>
  <si>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</si>
  <si>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</si>
  <si>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</si>
  <si>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</si>
  <si>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</si>
  <si>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</si>
  <si>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</si>
  <si>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</si>
  <si>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</si>
  <si>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</si>
  <si>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</si>
  <si>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</si>
  <si>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</si>
  <si>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</si>
  <si>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</si>
  <si>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</si>
  <si>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</si>
  <si>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</si>
  <si>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</si>
  <si>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</si>
  <si>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</si>
  <si>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</si>
  <si>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</si>
  <si>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</si>
  <si>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</si>
  <si>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</si>
  <si>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</si>
  <si>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</si>
  <si>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</si>
  <si>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</si>
  <si>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</si>
  <si>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</si>
  <si>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</si>
  <si>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</si>
  <si>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</si>
  <si>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</si>
  <si>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</si>
  <si>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</si>
  <si>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</si>
  <si>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</si>
  <si>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</si>
  <si>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</si>
  <si>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</si>
  <si>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</si>
  <si>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</si>
  <si>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</si>
  <si>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</si>
  <si>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</si>
  <si>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</si>
  <si>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</si>
  <si>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</si>
  <si>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</si>
  <si>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</si>
  <si>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</si>
  <si>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</si>
  <si>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</si>
  <si>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</si>
  <si>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</si>
  <si>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</si>
  <si>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</si>
  <si>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</si>
  <si>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</si>
  <si>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</si>
  <si>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</si>
  <si>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</si>
  <si>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</si>
  <si>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</si>
  <si>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</si>
  <si>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</si>
  <si>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</si>
  <si>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</si>
  <si>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</si>
  <si>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</si>
  <si>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</si>
  <si>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</si>
  <si>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</si>
  <si>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</si>
  <si>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</si>
  <si>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</si>
  <si>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</si>
  <si>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</si>
  <si>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</si>
  <si>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</si>
  <si>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</si>
  <si>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</si>
  <si>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</si>
  <si>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</si>
  <si>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</si>
  <si>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</si>
  <si>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</si>
  <si>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</si>
  <si>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</si>
  <si>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</si>
  <si>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</si>
  <si>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</si>
  <si>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</si>
  <si>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</si>
  <si>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</si>
  <si>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</si>
  <si>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</si>
  <si>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</si>
  <si>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</si>
  <si>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</si>
  <si>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</si>
  <si>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</si>
  <si>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</si>
  <si>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</si>
  <si>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</si>
  <si>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</si>
  <si>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</si>
  <si>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</si>
  <si>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</si>
  <si>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</si>
  <si>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</si>
  <si>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</si>
  <si>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</si>
  <si>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</si>
  <si>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</si>
  <si>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</si>
  <si>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</si>
  <si>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</si>
  <si>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</si>
  <si>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</si>
  <si>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</si>
  <si>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</si>
  <si>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</si>
  <si>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</si>
  <si>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</si>
  <si>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</si>
  <si>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</si>
  <si>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</si>
  <si>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</si>
  <si>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</si>
  <si>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</si>
  <si>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</si>
  <si>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</si>
  <si>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</si>
  <si>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</si>
  <si>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</si>
  <si>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</si>
  <si>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</si>
  <si>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</si>
  <si>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</si>
  <si>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</si>
  <si>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</si>
  <si>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</si>
  <si>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</si>
  <si>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</si>
  <si>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</si>
  <si>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</si>
  <si>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</si>
  <si>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</si>
  <si>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</si>
  <si>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</si>
  <si>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</si>
  <si>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</si>
  <si>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</si>
  <si>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</si>
  <si>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</si>
  <si>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</si>
  <si>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</si>
  <si>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</si>
  <si>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</si>
  <si>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</si>
  <si>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</si>
  <si>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</si>
  <si>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</si>
  <si>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</si>
  <si>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</si>
  <si>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</si>
  <si>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</si>
  <si>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</si>
  <si>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</si>
  <si>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</si>
  <si>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</si>
  <si>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</si>
  <si>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</si>
  <si>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</si>
  <si>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</si>
  <si>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</si>
  <si>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</si>
  <si>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</si>
  <si>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</si>
  <si>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</si>
  <si>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</si>
  <si>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</si>
  <si>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</si>
  <si>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</si>
  <si>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</si>
  <si>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</si>
  <si>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</si>
  <si>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</si>
  <si>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</si>
  <si>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</si>
  <si>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</si>
  <si>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</si>
  <si>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</si>
  <si>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</si>
  <si>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</si>
  <si>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</si>
  <si>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</si>
  <si>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</si>
  <si>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</si>
  <si>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</si>
  <si>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</si>
  <si>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</si>
  <si>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</si>
  <si>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</si>
  <si>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</si>
  <si>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</si>
  <si>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</si>
  <si>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</si>
  <si>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</si>
  <si>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</si>
  <si>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</si>
  <si>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</si>
  <si>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</si>
  <si>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</si>
  <si>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</si>
  <si>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</si>
  <si>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</si>
  <si>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</si>
  <si>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</si>
  <si>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</si>
  <si>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</si>
  <si>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</si>
  <si>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</si>
  <si>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</si>
  <si>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</si>
  <si>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</si>
  <si>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</si>
  <si>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</si>
  <si>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</si>
  <si>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</si>
  <si>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</si>
  <si>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</si>
  <si>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</si>
  <si>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</si>
  <si>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</si>
  <si>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</si>
  <si>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</si>
  <si>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</si>
  <si>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</si>
  <si>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</si>
  <si>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</si>
  <si>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</si>
  <si>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</si>
  <si>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</si>
  <si>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</si>
  <si>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</si>
  <si>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</si>
  <si>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</si>
  <si>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</si>
  <si>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</si>
  <si>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</si>
  <si>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</si>
  <si>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</si>
  <si>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</si>
  <si>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</si>
  <si>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</si>
  <si>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</si>
  <si>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</si>
  <si>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</si>
  <si>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</si>
  <si>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</si>
  <si>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</si>
  <si>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</si>
  <si>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</si>
  <si>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</si>
  <si>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</si>
  <si>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</si>
  <si>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</si>
  <si>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</si>
  <si>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</si>
  <si>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</si>
  <si>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</si>
  <si>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</si>
  <si>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</si>
  <si>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</si>
  <si>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</si>
  <si>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</si>
  <si>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</si>
  <si>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</si>
  <si>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</si>
  <si>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</si>
  <si>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</si>
  <si>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</si>
  <si>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</si>
  <si>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</si>
  <si>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</si>
  <si>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</si>
  <si>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</si>
  <si>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</si>
  <si>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</si>
  <si>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</si>
  <si>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</si>
  <si>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</si>
  <si>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</si>
  <si>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</si>
  <si>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</si>
  <si>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</si>
  <si>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</si>
  <si>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</si>
  <si>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</si>
  <si>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</si>
  <si>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</si>
  <si>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</si>
  <si>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</si>
  <si>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</si>
  <si>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</si>
  <si>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</si>
  <si>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</si>
  <si>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</si>
  <si>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</si>
  <si>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</si>
  <si>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</si>
  <si>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</si>
  <si>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</si>
  <si>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</si>
  <si>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</si>
  <si>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</si>
  <si>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</si>
  <si>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</si>
  <si>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</si>
  <si>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</si>
  <si>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</si>
  <si>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</si>
  <si>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</si>
  <si>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</si>
  <si>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</si>
  <si>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</si>
  <si>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</si>
  <si>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</si>
  <si>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</si>
  <si>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</si>
  <si>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</si>
  <si>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</si>
  <si>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</si>
  <si>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</si>
  <si>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</si>
  <si>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</si>
  <si>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</si>
  <si>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</si>
  <si>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</si>
  <si>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</si>
  <si>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</si>
  <si>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</si>
  <si>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</si>
  <si>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</si>
  <si>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</si>
  <si>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</si>
  <si>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</si>
  <si>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</si>
  <si>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</si>
  <si>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</si>
  <si>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</si>
  <si>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</si>
  <si>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</si>
  <si>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</si>
  <si>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</si>
  <si>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</si>
  <si>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</si>
  <si>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</si>
  <si>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</si>
  <si>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</si>
  <si>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</si>
  <si>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</si>
  <si>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</si>
  <si>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</si>
  <si>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</si>
  <si>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</si>
  <si>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</si>
  <si>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</si>
  <si>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</si>
  <si>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</si>
  <si>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</si>
  <si>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</si>
  <si>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</si>
  <si>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</si>
  <si>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</si>
  <si>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</si>
  <si>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</si>
  <si>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</si>
  <si>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</si>
  <si>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</si>
  <si>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</si>
  <si>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</si>
  <si>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</si>
  <si>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</si>
  <si>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</si>
  <si>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</si>
  <si>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</si>
  <si>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</si>
  <si>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</si>
  <si>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</si>
  <si>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</si>
  <si>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</si>
  <si>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</si>
  <si>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</si>
  <si>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</si>
  <si>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</si>
  <si>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</si>
  <si>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</si>
  <si>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</si>
  <si>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</si>
  <si>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</si>
  <si>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</si>
  <si>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</si>
  <si>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</si>
  <si>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</si>
  <si>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</si>
  <si>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</si>
  <si>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</si>
  <si>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</si>
  <si>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</si>
  <si>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</si>
  <si>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</si>
  <si>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30.09.201_.</t>
  </si>
  <si>
    <t>31.12.201_.</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</si>
  <si>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</si>
  <si>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</si>
  <si>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</si>
  <si>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</si>
  <si>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</si>
  <si>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</si>
  <si>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</si>
  <si>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</si>
  <si>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</si>
  <si>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</si>
  <si>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</si>
  <si>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</si>
  <si>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</si>
  <si>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</si>
  <si>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</si>
  <si>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</si>
  <si>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</si>
  <si>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</si>
  <si>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</si>
  <si>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</si>
  <si>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</si>
  <si>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</si>
  <si>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</si>
  <si>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</si>
  <si>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</si>
  <si>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</si>
  <si>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Датум: _________________</t>
  </si>
  <si>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</si>
  <si>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</si>
  <si>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</si>
  <si>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</si>
  <si>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Датум:__________________</t>
  </si>
  <si>
    <t>Датум: 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</si>
  <si>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</si>
  <si>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</si>
  <si>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</si>
  <si>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</si>
  <si>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</si>
  <si>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Период од 01.01. до 30.09.201_.</t>
  </si>
  <si>
    <t>Период од 01.01. до 31.12.201_.</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</si>
  <si>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</si>
  <si>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</si>
  <si>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</si>
  <si>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</si>
  <si>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</si>
  <si>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</si>
  <si>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</si>
  <si>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</si>
  <si>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</si>
  <si>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</si>
  <si>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</si>
  <si>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</si>
  <si>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</si>
  <si>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</si>
  <si>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</si>
  <si>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</si>
  <si>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</si>
  <si>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</si>
  <si>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</si>
  <si>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</si>
  <si>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</si>
  <si>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</si>
  <si>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</si>
  <si>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</si>
  <si>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</si>
  <si>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</si>
  <si>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</si>
  <si>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</si>
  <si>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</si>
  <si>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</si>
  <si>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</si>
  <si>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</si>
  <si>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</si>
  <si>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</si>
  <si>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</si>
  <si>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</si>
  <si>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</si>
  <si>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</si>
  <si>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</si>
  <si>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</si>
  <si>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</si>
  <si>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</si>
  <si>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</si>
  <si>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</si>
  <si>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</si>
  <si>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</si>
  <si>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</si>
  <si>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</si>
  <si>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</si>
  <si>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</si>
  <si>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</si>
  <si>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</si>
  <si>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</si>
  <si>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</si>
  <si>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</si>
  <si>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</si>
  <si>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</si>
  <si>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</si>
  <si>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</si>
  <si>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</si>
  <si>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</si>
  <si>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</si>
  <si>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</si>
  <si>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</si>
  <si>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</si>
  <si>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</si>
  <si>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</si>
  <si>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</si>
  <si>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</si>
  <si>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</si>
  <si>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</si>
  <si>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</si>
  <si>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</si>
  <si>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</si>
  <si>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</si>
  <si>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</si>
  <si>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</si>
  <si>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</si>
  <si>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</si>
  <si>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</si>
  <si>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</si>
  <si>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</si>
  <si>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</si>
  <si>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</si>
  <si>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</si>
  <si>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</si>
  <si>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</si>
  <si>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</si>
  <si>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</si>
  <si>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</si>
  <si>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01.01.-30.06.гггг</t>
  </si>
  <si>
    <t>01.01.-30.09.гггг</t>
  </si>
  <si>
    <t>01.01.-31.12.гггг</t>
  </si>
  <si>
    <t>Предузеће:ЈКП "ЧИСТОЋА" ЖАБАЉ</t>
  </si>
  <si>
    <t>Матични број:20732580</t>
  </si>
  <si>
    <t xml:space="preserve">Индекс 
 реализација                    01.01. -31.03./                   план 01.01. -31.03. </t>
  </si>
  <si>
    <t>Предузеће: ЈКП "ЧИСТОЋА" ЖАБАЉ</t>
  </si>
  <si>
    <t>ИЗНОШЕЊЕ ОТПАДНИХ ВОДА (цистерна 10м3)</t>
  </si>
  <si>
    <t>ИЗНОШЕЊЕ ОТПАДНИХ ВОДА (цистерна 7м3)</t>
  </si>
  <si>
    <t>ПРАЖЊЕЊЕ КОНТЕЈНЕРА</t>
  </si>
  <si>
    <t>ИЗНОШЕЊЕ СМЕЋА ОД ИНДИВИДУАЛНИХ ДОМАЋИНСТАВА</t>
  </si>
  <si>
    <t>ИЗНОШЕЊЕ СМЕЋА ОД ИНДИВИДУАЛНИХ ДОМАЋИНСТАВА - СТАРАЧКА ДОМАЋИНСТВА</t>
  </si>
  <si>
    <t>ИЗНОШЕЊЕ СМЕЋА - ПРЕДУЗЕТНИЦИ I ГРУПА</t>
  </si>
  <si>
    <t>ИЗНОШЕЊЕ СМЕЋА - ПРЕДУЗЕТНИЦИ II ГРУПА</t>
  </si>
  <si>
    <t>ИЗНОШЕЊЕ СМЕЋА - ПРЕДУЗЕТНИЦИ III ГРУПА</t>
  </si>
  <si>
    <t>ИЗНОШЕЊЕ СМЕЋА - ПРЕДУЗЕТНИЦИ IV ГРУПА</t>
  </si>
  <si>
    <t>РАД БУЛДОЖЕРА</t>
  </si>
  <si>
    <t xml:space="preserve">УСЛУГЕ ХВАТАЊА ПАСА </t>
  </si>
  <si>
    <t>УСЛУГА ИЗЛАСКА НА ТЕРЕН</t>
  </si>
  <si>
    <t>УТОВАР О ОДВОЗ УГИНУЛИХ ЖИВОТИЊА</t>
  </si>
  <si>
    <t>БРИГА И НЕГА ПАСА</t>
  </si>
  <si>
    <t>АМОРТИЗАЦИЈА ТРОШКОВА И ТРАНСПОРТА</t>
  </si>
  <si>
    <t>УСЛУГЕ МЕРА ЗАШТИТЕ ПОЉОПРИВРЕДНОГ ЗЕМЉИШТА ОД ПОЉСКЕ ШТЕТЕ</t>
  </si>
  <si>
    <t>16.</t>
  </si>
  <si>
    <t>0</t>
  </si>
  <si>
    <t>ТЕКУЋИ РАЧУН</t>
  </si>
  <si>
    <t>УПРАВА ЗА ТРЕЗОР</t>
  </si>
  <si>
    <t>ЕРСТЕ БАНКА</t>
  </si>
  <si>
    <t>БАНКА ИНТЕСА</t>
  </si>
  <si>
    <t>АИК БАНКА</t>
  </si>
  <si>
    <t>БЛАГАЈНА</t>
  </si>
  <si>
    <t>Предузеће: ЈКП"Чистоћа" Жабаљ</t>
  </si>
  <si>
    <t>Матични број: 20732580</t>
  </si>
  <si>
    <t>Предузеће: ЈКП "Чистоћа" Жабаљ</t>
  </si>
  <si>
    <t>Накнaде члановима надзорног одбора</t>
  </si>
  <si>
    <t>дец. претходне год</t>
  </si>
  <si>
    <r>
      <t xml:space="preserve">Б.СТАЛНА ИМОВИНА </t>
    </r>
    <r>
      <rPr>
        <sz val="14"/>
        <rFont val="Times New Roman"/>
        <family val="1"/>
      </rPr>
      <t>(0003+0010+0019+0024+0034)</t>
    </r>
  </si>
  <si>
    <t>17.</t>
  </si>
  <si>
    <t>18.</t>
  </si>
  <si>
    <t>19.</t>
  </si>
  <si>
    <t>20.</t>
  </si>
  <si>
    <t>21.</t>
  </si>
  <si>
    <t>22.</t>
  </si>
  <si>
    <t>23.</t>
  </si>
  <si>
    <t>24.</t>
  </si>
  <si>
    <t>ИСКОП И УКОП ЈЕДНОГ ГРОБНОГ МЕСТА</t>
  </si>
  <si>
    <t>ТРОШКОВИ САХРАНЕ</t>
  </si>
  <si>
    <t>ЗАКУП ГРОБНОГ МЕСТА НА 10 ГОДИНА</t>
  </si>
  <si>
    <t>ОБНОВА ЗАКУПА НА 10 ГОДИНА</t>
  </si>
  <si>
    <t>КОРИШЋЕЊЕ КАПЕЛА</t>
  </si>
  <si>
    <t>ДОЗВОЛА КАМЕНОРЕСЦА ЗА 1 ДАН</t>
  </si>
  <si>
    <t>ДОЗВОЛА КАМЕНОРЕСЦА ЗА 1 СПОМЕНИК</t>
  </si>
  <si>
    <t>ДОЗВОЛА КАМЕНОРЕСЦА ЗА ГОДИНУ ДАНА</t>
  </si>
  <si>
    <t>25.</t>
  </si>
  <si>
    <t>26.</t>
  </si>
  <si>
    <t>27.</t>
  </si>
  <si>
    <t>УСЛУГЕ ОДРЖАВАЊА ГРОБАЉА</t>
  </si>
  <si>
    <t>ТЕЗГА НА ПИЈАЦИ ПО ДУЖНОМ МЕТРУ</t>
  </si>
  <si>
    <t>ПРОДАЈНО МЕСТО НА ВАШАРУ</t>
  </si>
  <si>
    <t>28.</t>
  </si>
  <si>
    <t>29.</t>
  </si>
  <si>
    <t>30.</t>
  </si>
  <si>
    <t>КОШЕЊЕ ТРАВЕ ЈАВНЕ ПОВРШИНЕ</t>
  </si>
  <si>
    <t>КОШЕЊЕ ТРАВЕ ПРИВАТНЕ ПОВРШИНЕ</t>
  </si>
  <si>
    <r>
      <t>ЧИШЋЕЊЕ СНЕГА ПО м</t>
    </r>
    <r>
      <rPr>
        <b/>
        <sz val="12"/>
        <rFont val="Calibri"/>
        <family val="2"/>
      </rPr>
      <t>²</t>
    </r>
  </si>
  <si>
    <t>ПОШТАНСКА ШТЕДИОНИЦА</t>
  </si>
  <si>
    <t>17.10.2019.</t>
  </si>
  <si>
    <t>Нераспоређена добит</t>
  </si>
  <si>
    <t>ЕРСТЕ БАНКА 94</t>
  </si>
  <si>
    <t>ЕРСТЕ БАНКА 14</t>
  </si>
  <si>
    <t>ЕРСТЕ БАНКА 39</t>
  </si>
  <si>
    <t>ЕРСТЕ БАНКА 05</t>
  </si>
  <si>
    <t>Реализација 
01.01-31.12.2020.      Претходна година</t>
  </si>
  <si>
    <t>План за
01.01-31.12.2021.             Текућа година</t>
  </si>
  <si>
    <t xml:space="preserve"> 01.01 - 31.03.2021.</t>
  </si>
  <si>
    <t>Стање на дан 31.12.2020. године*</t>
  </si>
  <si>
    <t>Стање на дан 31.03.2021. године**</t>
  </si>
  <si>
    <t>31.</t>
  </si>
  <si>
    <t>32.</t>
  </si>
  <si>
    <t>33.</t>
  </si>
  <si>
    <t>34.</t>
  </si>
  <si>
    <t>36.</t>
  </si>
  <si>
    <t>35.</t>
  </si>
  <si>
    <t>37.</t>
  </si>
  <si>
    <t>ИСПУШТАЊЕ ОТП ВОДА - ПРВА КАТЕГОРИЈА</t>
  </si>
  <si>
    <t>ИСПУШТАЊЕ ОТП ВОДА - ДРУГА КАТЕГОРИЈА</t>
  </si>
  <si>
    <t>ИСПУШТАЊЕ ОТП ВОДА - ТРЕЋА КАТЕГОРИЈА</t>
  </si>
  <si>
    <t>УЛАЗ НА ДЕПОНИЈУ - ПРВА КАТЕГОРИЈА</t>
  </si>
  <si>
    <t>УЛАЗ НА ДЕПОНИЈУ - ДРУГА КАТЕГОРИЈА</t>
  </si>
  <si>
    <t>УЛАЗ НА ДЕПОНИЈУ - ТРЕЋА КАТЕГОРИЈА</t>
  </si>
  <si>
    <t>УЛАЗ НА ДЕПОНИЈУ - ЧЕТВРТА КАТЕГОРИЈА</t>
  </si>
  <si>
    <t>Претходна година
2020.</t>
  </si>
  <si>
    <t>План за период 01.01-31.12.2021. текућа година</t>
  </si>
  <si>
    <t>Период од 01.01. до 31.03.2021.</t>
  </si>
  <si>
    <t>План за
01.01-31.12.2020.             Претходна  година</t>
  </si>
  <si>
    <t>15.12.2020.</t>
  </si>
  <si>
    <t>Не</t>
  </si>
  <si>
    <t>Лизинг</t>
  </si>
  <si>
    <t>31.12.2020. (претходна година)</t>
  </si>
  <si>
    <t>31.03.2021.</t>
  </si>
  <si>
    <t>EUR</t>
  </si>
  <si>
    <t>Стање кредитне задужености 
на 05.01.2021. године у оригиналној валути</t>
  </si>
  <si>
    <t>05.01.2021.</t>
  </si>
  <si>
    <t>Трактор и прикључне машине</t>
  </si>
  <si>
    <t>Стање на дан 
31.12.2020.
Претходна година</t>
  </si>
  <si>
    <t>Планирано стање 
на дан 31.12.2021. Текућа година</t>
  </si>
  <si>
    <t>БИЛАНС УСПЕХА за период 01.01 - 30.06.2021.</t>
  </si>
  <si>
    <t>у периоду од 01.01. до  30.06.2021. године</t>
  </si>
  <si>
    <t>01.01. - 30.06.2021.</t>
  </si>
  <si>
    <t xml:space="preserve">Индекс 
 реализација                    01.01. -30.06./                   план 01.01. -30.06. </t>
  </si>
  <si>
    <t>БИЛАНС СТАЊА  на дан 30.06.2021.</t>
  </si>
  <si>
    <t>30.06.2021.</t>
  </si>
  <si>
    <t xml:space="preserve">Индекс реализација 30.06. /                  план 30.06. </t>
  </si>
  <si>
    <t xml:space="preserve">Индекс 
 реализација 01.01. -30.06./                           план 01.01. -30.06. </t>
  </si>
  <si>
    <t>отказ уговора о раду</t>
  </si>
  <si>
    <t>Период од 01.01. до 30.06.2021.</t>
  </si>
  <si>
    <t>Индекс 
 реализација 01.01. -30.06./                    план 01.01. -30.06.</t>
  </si>
  <si>
    <t>Стање кредитне задужености 
на 30.06.2021. године у динарима</t>
  </si>
  <si>
    <t>01.01.-31.03.2021.</t>
  </si>
  <si>
    <t xml:space="preserve">      на дан 30.06.2021.</t>
  </si>
  <si>
    <t>Oвлашћено лице: ________________________</t>
  </si>
  <si>
    <t>Oвлашћено лице: ______________________</t>
  </si>
  <si>
    <t xml:space="preserve">     Овлашћено лице: ______________________</t>
  </si>
  <si>
    <t>Овлашћено лице: ________________________________</t>
  </si>
  <si>
    <t xml:space="preserve">                                                    Овлашћено лице: ______________________</t>
  </si>
  <si>
    <t>Датум:_________________________</t>
  </si>
  <si>
    <t xml:space="preserve">                                 Овлашћено лице: _________________________________</t>
  </si>
  <si>
    <t>Овлашћено лице: ________________</t>
  </si>
</sst>
</file>

<file path=xl/styles.xml><?xml version="1.0" encoding="utf-8"?>
<styleSheet xmlns="http://schemas.openxmlformats.org/spreadsheetml/2006/main">
  <numFmts count="46">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 &quot;Дин.&quot;;\-#,##0\ &quot;Дин.&quot;"/>
    <numFmt numFmtId="187" formatCode="#,##0\ &quot;Дин.&quot;;[Red]\-#,##0\ &quot;Дин.&quot;"/>
    <numFmt numFmtId="188" formatCode="#,##0.00\ &quot;Дин.&quot;;\-#,##0.00\ &quot;Дин.&quot;"/>
    <numFmt numFmtId="189" formatCode="#,##0.00\ &quot;Дин.&quot;;[Red]\-#,##0.00\ &quot;Дин.&quot;"/>
    <numFmt numFmtId="190" formatCode="_-* #,##0\ &quot;Дин.&quot;_-;\-* #,##0\ &quot;Дин.&quot;_-;_-* &quot;-&quot;\ &quot;Дин.&quot;_-;_-@_-"/>
    <numFmt numFmtId="191" formatCode="_-* #,##0\ _Д_и_н_._-;\-* #,##0\ _Д_и_н_._-;_-* &quot;-&quot;\ _Д_и_н_._-;_-@_-"/>
    <numFmt numFmtId="192" formatCode="_-* #,##0.00\ &quot;Дин.&quot;_-;\-* #,##0.00\ &quot;Дин.&quot;_-;_-* &quot;-&quot;??\ &quot;Дин.&quot;_-;_-@_-"/>
    <numFmt numFmtId="193" formatCode="_-* #,##0.00\ _Д_и_н_._-;\-* #,##0.00\ _Д_и_н_._-;_-* &quot;-&quot;??\ _Д_и_н_._-;_-@_-"/>
    <numFmt numFmtId="194" formatCode="#,##0.0_);\(#,##0.0\)"/>
    <numFmt numFmtId="195" formatCode="dd/mm/yyyy/"/>
    <numFmt numFmtId="196" formatCode="###########"/>
    <numFmt numFmtId="197" formatCode="[$-81A]d\.\ mmmm\ yyyy"/>
    <numFmt numFmtId="198" formatCode="&quot;Yes&quot;;&quot;Yes&quot;;&quot;No&quot;"/>
    <numFmt numFmtId="199" formatCode="&quot;True&quot;;&quot;True&quot;;&quot;False&quot;"/>
    <numFmt numFmtId="200" formatCode="&quot;On&quot;;&quot;On&quot;;&quot;Off&quot;"/>
    <numFmt numFmtId="201" formatCode="[$€-2]\ #,##0.00_);[Red]\([$€-2]\ #,##0.00\)"/>
  </numFmts>
  <fonts count="80">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b/>
      <sz val="12"/>
      <name val="Calibri"/>
      <family val="2"/>
    </font>
    <font>
      <sz val="16"/>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sz val="16"/>
      <color theme="1" tint="0.04998999834060669"/>
      <name val="Times New Roman"/>
      <family val="1"/>
    </font>
    <font>
      <sz val="12"/>
      <color theme="1" tint="0.04998999834060669"/>
      <name val="Times New Roman"/>
      <family val="1"/>
    </font>
    <font>
      <b/>
      <sz val="14"/>
      <color theme="1" tint="0.04998999834060669"/>
      <name val="Times New Roman"/>
      <family val="1"/>
    </font>
    <font>
      <sz val="14"/>
      <color theme="1" tint="0.04998999834060669"/>
      <name val="Times New Roman"/>
      <family val="1"/>
    </font>
    <font>
      <b/>
      <sz val="12"/>
      <color theme="1" tint="0.04998999834060669"/>
      <name val="Times New Roman"/>
      <family val="1"/>
    </font>
    <font>
      <sz val="16"/>
      <color theme="1"/>
      <name val="Times New Roman"/>
      <family val="1"/>
    </font>
    <font>
      <b/>
      <sz val="14"/>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style="medium"/>
      <top style="medium"/>
      <bottom style="thin"/>
    </border>
    <border>
      <left style="thin"/>
      <right style="thin"/>
      <top>
        <color indexed="63"/>
      </top>
      <bottom style="medium"/>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thin"/>
      <top style="thin"/>
      <bottom style="medium"/>
    </border>
    <border>
      <left>
        <color indexed="63"/>
      </left>
      <right style="medium"/>
      <top>
        <color indexed="63"/>
      </top>
      <bottom style="thin"/>
    </border>
    <border>
      <left>
        <color indexed="63"/>
      </left>
      <right style="medium"/>
      <top style="thin"/>
      <bottom style="thin"/>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medium"/>
      <top style="thin"/>
      <bottom style="medium"/>
    </border>
    <border>
      <left style="medium"/>
      <right>
        <color indexed="63"/>
      </right>
      <top>
        <color indexed="63"/>
      </top>
      <bottom>
        <color indexed="63"/>
      </bottom>
    </border>
    <border>
      <left style="thin"/>
      <right style="thin"/>
      <top style="thin"/>
      <bottom style="thick"/>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style="mediu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color indexed="63"/>
      </top>
      <bottom>
        <color indexed="63"/>
      </bottom>
    </border>
    <border>
      <left style="medium"/>
      <right>
        <color indexed="63"/>
      </right>
      <top style="medium"/>
      <bottom>
        <color indexed="63"/>
      </bottom>
    </border>
    <border>
      <left style="medium"/>
      <right>
        <color indexed="63"/>
      </right>
      <top style="medium"/>
      <bottom style="thin"/>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color indexed="63"/>
      </left>
      <right>
        <color indexed="63"/>
      </right>
      <top>
        <color indexed="63"/>
      </top>
      <bottom style="thin"/>
    </border>
    <border>
      <left style="medium"/>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78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0" xfId="0" applyFont="1" applyAlignment="1">
      <alignment/>
    </xf>
    <xf numFmtId="0" fontId="11" fillId="0" borderId="0" xfId="0" applyFont="1" applyBorder="1" applyAlignment="1">
      <alignment/>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0" fontId="11" fillId="32" borderId="10" xfId="57" applyFont="1" applyFill="1" applyBorder="1" applyAlignment="1">
      <alignment horizontal="left" wrapText="1"/>
      <protection/>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14" fillId="0" borderId="10" xfId="0" applyFont="1" applyBorder="1" applyAlignment="1">
      <alignment horizontal="center" vertical="center" wrapText="1"/>
    </xf>
    <xf numFmtId="0" fontId="67" fillId="0" borderId="10" xfId="0" applyFont="1" applyBorder="1" applyAlignment="1">
      <alignment horizontal="center" vertical="center"/>
    </xf>
    <xf numFmtId="0" fontId="6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68" fillId="0" borderId="11" xfId="0" applyFont="1" applyBorder="1" applyAlignment="1">
      <alignment vertical="center" wrapText="1"/>
    </xf>
    <xf numFmtId="0" fontId="69" fillId="0" borderId="10" xfId="0" applyFont="1" applyBorder="1" applyAlignment="1">
      <alignment horizontal="center" vertical="center" wrapText="1"/>
    </xf>
    <xf numFmtId="0" fontId="69" fillId="0" borderId="11" xfId="0" applyFont="1" applyBorder="1" applyAlignment="1">
      <alignment vertical="center" wrapText="1"/>
    </xf>
    <xf numFmtId="0" fontId="68" fillId="0" borderId="12" xfId="0" applyFont="1" applyBorder="1" applyAlignment="1">
      <alignment vertical="center" wrapText="1"/>
    </xf>
    <xf numFmtId="0" fontId="69"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19" fillId="0" borderId="0" xfId="0" applyFont="1" applyAlignment="1">
      <alignment horizontal="right"/>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68" fillId="0" borderId="17" xfId="0" applyFont="1" applyBorder="1" applyAlignment="1">
      <alignment vertical="center" wrapText="1"/>
    </xf>
    <xf numFmtId="0" fontId="69"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3" fontId="5" fillId="0" borderId="13" xfId="0" applyNumberFormat="1" applyFont="1" applyFill="1" applyBorder="1" applyAlignment="1">
      <alignment horizont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19" xfId="0" applyFont="1" applyBorder="1" applyAlignment="1">
      <alignment horizontal="left" wrapText="1"/>
    </xf>
    <xf numFmtId="0" fontId="2" fillId="0" borderId="20" xfId="0" applyFont="1" applyBorder="1" applyAlignment="1">
      <alignment/>
    </xf>
    <xf numFmtId="0" fontId="2" fillId="0" borderId="0" xfId="0" applyFont="1" applyBorder="1" applyAlignment="1">
      <alignment horizontal="left" wrapText="1"/>
    </xf>
    <xf numFmtId="0" fontId="2" fillId="0" borderId="21" xfId="0" applyFont="1" applyBorder="1" applyAlignment="1">
      <alignment horizontal="left" wrapText="1"/>
    </xf>
    <xf numFmtId="0" fontId="11" fillId="32" borderId="16" xfId="57"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2" xfId="0" applyNumberFormat="1" applyFont="1" applyBorder="1" applyAlignment="1">
      <alignment horizontal="center" vertical="center"/>
    </xf>
    <xf numFmtId="0" fontId="14" fillId="0" borderId="23"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4" xfId="0" applyFont="1" applyBorder="1" applyAlignment="1">
      <alignment/>
    </xf>
    <xf numFmtId="0" fontId="14" fillId="0" borderId="15" xfId="0" applyFont="1" applyBorder="1" applyAlignment="1">
      <alignment horizontal="center" vertical="center" wrapText="1"/>
    </xf>
    <xf numFmtId="0" fontId="67" fillId="0" borderId="15" xfId="0" applyFont="1" applyBorder="1" applyAlignment="1">
      <alignment horizontal="center" vertical="center"/>
    </xf>
    <xf numFmtId="0" fontId="67" fillId="0" borderId="11" xfId="0" applyFont="1" applyBorder="1" applyAlignment="1">
      <alignment horizontal="center" vertical="center" wrapText="1"/>
    </xf>
    <xf numFmtId="0" fontId="67" fillId="0" borderId="15" xfId="0" applyFont="1" applyBorder="1" applyAlignment="1">
      <alignment/>
    </xf>
    <xf numFmtId="0" fontId="67" fillId="0" borderId="12" xfId="0" applyFont="1" applyBorder="1" applyAlignment="1">
      <alignment horizontal="center" vertical="center" wrapText="1"/>
    </xf>
    <xf numFmtId="0" fontId="67" fillId="0" borderId="13" xfId="0" applyFont="1" applyBorder="1" applyAlignment="1">
      <alignment/>
    </xf>
    <xf numFmtId="0" fontId="67" fillId="0" borderId="14" xfId="0" applyFont="1" applyBorder="1" applyAlignment="1">
      <alignment/>
    </xf>
    <xf numFmtId="0" fontId="2" fillId="0" borderId="25" xfId="0" applyFont="1" applyBorder="1" applyAlignment="1">
      <alignment/>
    </xf>
    <xf numFmtId="0" fontId="14" fillId="0" borderId="11" xfId="0" applyFont="1" applyBorder="1" applyAlignment="1">
      <alignment horizontal="center" vertical="center" wrapText="1"/>
    </xf>
    <xf numFmtId="0" fontId="67" fillId="0" borderId="11" xfId="0" applyFont="1" applyBorder="1" applyAlignment="1">
      <alignment horizontal="center" vertical="center"/>
    </xf>
    <xf numFmtId="0" fontId="67" fillId="0" borderId="11" xfId="0" applyFont="1" applyBorder="1" applyAlignment="1">
      <alignment/>
    </xf>
    <xf numFmtId="0" fontId="6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2" fillId="0" borderId="0" xfId="0" applyFont="1" applyFill="1" applyBorder="1" applyAlignment="1">
      <alignment horizontal="center" wrapText="1"/>
    </xf>
    <xf numFmtId="0" fontId="2" fillId="0" borderId="26" xfId="0" applyFont="1" applyBorder="1" applyAlignment="1">
      <alignment horizontal="center" vertical="center"/>
    </xf>
    <xf numFmtId="0" fontId="1" fillId="0" borderId="1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5" xfId="0" applyFont="1" applyBorder="1" applyAlignment="1">
      <alignment/>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2"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1" xfId="0" applyFont="1" applyBorder="1" applyAlignment="1">
      <alignment/>
    </xf>
    <xf numFmtId="0" fontId="1" fillId="0" borderId="31" xfId="0" applyFont="1" applyBorder="1" applyAlignment="1">
      <alignment/>
    </xf>
    <xf numFmtId="0" fontId="8" fillId="0" borderId="27" xfId="0" applyFont="1" applyBorder="1" applyAlignment="1">
      <alignment/>
    </xf>
    <xf numFmtId="0" fontId="1" fillId="0" borderId="29" xfId="0" applyFont="1" applyBorder="1" applyAlignment="1">
      <alignment/>
    </xf>
    <xf numFmtId="0" fontId="2" fillId="0" borderId="32" xfId="0" applyFont="1" applyBorder="1" applyAlignment="1">
      <alignment horizontal="center" vertical="center" wrapText="1"/>
    </xf>
    <xf numFmtId="0" fontId="13" fillId="0" borderId="0" xfId="57" applyFont="1">
      <alignment/>
      <protection/>
    </xf>
    <xf numFmtId="0" fontId="20" fillId="0" borderId="0" xfId="57" applyFont="1">
      <alignment/>
      <protection/>
    </xf>
    <xf numFmtId="0" fontId="20"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1" fillId="0" borderId="17" xfId="57" applyFont="1" applyBorder="1" applyAlignment="1">
      <alignment horizontal="center" vertical="center" wrapText="1"/>
      <protection/>
    </xf>
    <xf numFmtId="0" fontId="21" fillId="0" borderId="16" xfId="57" applyFont="1" applyBorder="1" applyAlignment="1">
      <alignment horizontal="center" vertical="center" wrapText="1"/>
      <protection/>
    </xf>
    <xf numFmtId="0" fontId="21" fillId="0" borderId="30" xfId="57" applyFont="1" applyBorder="1" applyAlignment="1">
      <alignment horizontal="center" vertical="center" wrapText="1"/>
      <protection/>
    </xf>
    <xf numFmtId="0" fontId="21"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3" xfId="57" applyFont="1" applyBorder="1" applyAlignment="1">
      <alignment horizontal="center" vertical="center" wrapText="1"/>
      <protection/>
    </xf>
    <xf numFmtId="0" fontId="14" fillId="0" borderId="33" xfId="57" applyFont="1" applyBorder="1" applyAlignment="1">
      <alignment vertical="center" wrapText="1"/>
      <protection/>
    </xf>
    <xf numFmtId="0" fontId="14" fillId="0" borderId="10" xfId="57" applyFont="1" applyBorder="1" applyAlignment="1">
      <alignment horizontal="left" vertical="center" wrapText="1"/>
      <protection/>
    </xf>
    <xf numFmtId="0" fontId="21"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lignment/>
      <protection/>
    </xf>
    <xf numFmtId="0" fontId="10" fillId="0" borderId="0" xfId="57" applyFont="1" applyAlignment="1">
      <alignment horizontal="center"/>
      <protection/>
    </xf>
    <xf numFmtId="0" fontId="21" fillId="35" borderId="11" xfId="57" applyFont="1" applyFill="1" applyBorder="1" applyAlignment="1">
      <alignmen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0" fontId="13" fillId="35" borderId="33" xfId="57" applyFont="1" applyFill="1" applyBorder="1" applyAlignment="1">
      <alignment horizontal="center" vertical="center" wrapText="1"/>
      <protection/>
    </xf>
    <xf numFmtId="3" fontId="22" fillId="0" borderId="10" xfId="57" applyNumberFormat="1" applyFont="1" applyBorder="1" applyAlignment="1">
      <alignment vertical="center" wrapText="1"/>
      <protection/>
    </xf>
    <xf numFmtId="3" fontId="22" fillId="0" borderId="15" xfId="57" applyNumberFormat="1" applyFont="1" applyBorder="1" applyAlignment="1">
      <alignment vertical="center" wrapText="1"/>
      <protection/>
    </xf>
    <xf numFmtId="3" fontId="22" fillId="35" borderId="10" xfId="57" applyNumberFormat="1" applyFont="1" applyFill="1" applyBorder="1" applyAlignment="1">
      <alignment vertical="center" wrapText="1"/>
      <protection/>
    </xf>
    <xf numFmtId="3" fontId="22" fillId="35" borderId="15" xfId="57" applyNumberFormat="1" applyFont="1" applyFill="1" applyBorder="1" applyAlignment="1">
      <alignment vertical="center" wrapText="1"/>
      <protection/>
    </xf>
    <xf numFmtId="0" fontId="14" fillId="0" borderId="0" xfId="57" applyFont="1" applyAlignment="1">
      <alignment horizontal="right"/>
      <protection/>
    </xf>
    <xf numFmtId="3" fontId="11" fillId="0" borderId="10"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 fillId="0" borderId="16" xfId="0" applyNumberFormat="1" applyFont="1" applyBorder="1" applyAlignment="1">
      <alignment horizontal="right" vertical="center" wrapText="1"/>
    </xf>
    <xf numFmtId="3" fontId="1"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0" fontId="2" fillId="0" borderId="34" xfId="0" applyFont="1" applyBorder="1" applyAlignment="1">
      <alignment horizontal="center" vertical="top" wrapText="1"/>
    </xf>
    <xf numFmtId="0" fontId="2" fillId="0" borderId="15" xfId="0" applyFont="1" applyBorder="1" applyAlignment="1">
      <alignment horizontal="center" vertical="top"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33" xfId="0" applyNumberFormat="1" applyFont="1" applyBorder="1" applyAlignment="1">
      <alignment/>
    </xf>
    <xf numFmtId="3" fontId="2" fillId="0" borderId="35" xfId="0" applyNumberFormat="1" applyFont="1" applyBorder="1" applyAlignment="1">
      <alignment/>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4" xfId="0" applyFont="1" applyBorder="1" applyAlignment="1">
      <alignment horizontal="center" vertical="center" wrapText="1"/>
    </xf>
    <xf numFmtId="0" fontId="12" fillId="0" borderId="15" xfId="0" applyFont="1" applyBorder="1" applyAlignment="1">
      <alignment/>
    </xf>
    <xf numFmtId="0" fontId="12" fillId="0" borderId="33" xfId="0" applyFont="1" applyBorder="1" applyAlignment="1">
      <alignment/>
    </xf>
    <xf numFmtId="0" fontId="12" fillId="0" borderId="20" xfId="0" applyFont="1" applyBorder="1" applyAlignment="1">
      <alignment/>
    </xf>
    <xf numFmtId="0" fontId="12" fillId="0" borderId="23" xfId="0" applyFont="1" applyBorder="1" applyAlignment="1">
      <alignment/>
    </xf>
    <xf numFmtId="0" fontId="12" fillId="0" borderId="34" xfId="0" applyFont="1" applyBorder="1" applyAlignment="1">
      <alignment/>
    </xf>
    <xf numFmtId="0" fontId="12" fillId="0" borderId="36" xfId="0" applyFont="1" applyBorder="1" applyAlignment="1">
      <alignment/>
    </xf>
    <xf numFmtId="49" fontId="12" fillId="0" borderId="37" xfId="0" applyNumberFormat="1" applyFont="1" applyBorder="1" applyAlignment="1">
      <alignment horizontal="center" vertical="center"/>
    </xf>
    <xf numFmtId="49" fontId="12" fillId="0" borderId="38"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6" fillId="0" borderId="40" xfId="0" applyNumberFormat="1" applyFont="1" applyBorder="1" applyAlignment="1">
      <alignment horizontal="center" vertical="center" wrapText="1"/>
    </xf>
    <xf numFmtId="49" fontId="16" fillId="0" borderId="39" xfId="0" applyNumberFormat="1"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2" fillId="35" borderId="43" xfId="0" applyFont="1" applyFill="1" applyBorder="1" applyAlignment="1">
      <alignment/>
    </xf>
    <xf numFmtId="0" fontId="12" fillId="35" borderId="14" xfId="0" applyFont="1" applyFill="1" applyBorder="1" applyAlignment="1">
      <alignment/>
    </xf>
    <xf numFmtId="0" fontId="12" fillId="34" borderId="36" xfId="0" applyFont="1" applyFill="1" applyBorder="1" applyAlignment="1">
      <alignment/>
    </xf>
    <xf numFmtId="0" fontId="12" fillId="34" borderId="13" xfId="0" applyFont="1" applyFill="1" applyBorder="1" applyAlignment="1">
      <alignment/>
    </xf>
    <xf numFmtId="0" fontId="12" fillId="34" borderId="35" xfId="0" applyFont="1" applyFill="1" applyBorder="1" applyAlignment="1">
      <alignment/>
    </xf>
    <xf numFmtId="49" fontId="12" fillId="35" borderId="12" xfId="0" applyNumberFormat="1" applyFont="1" applyFill="1" applyBorder="1" applyAlignment="1">
      <alignment horizontal="center" vertical="center"/>
    </xf>
    <xf numFmtId="0" fontId="14" fillId="0" borderId="0" xfId="57" applyFont="1" applyAlignment="1">
      <alignment wrapText="1"/>
      <protection/>
    </xf>
    <xf numFmtId="0" fontId="5" fillId="0" borderId="23" xfId="57" applyFont="1" applyBorder="1" applyAlignment="1">
      <alignment horizontal="center" vertical="center" wrapText="1"/>
      <protection/>
    </xf>
    <xf numFmtId="0" fontId="5" fillId="0" borderId="22" xfId="0" applyFont="1" applyBorder="1" applyAlignment="1">
      <alignment horizontal="center" vertical="center" wrapText="1"/>
    </xf>
    <xf numFmtId="49" fontId="11" fillId="0" borderId="11" xfId="0" applyNumberFormat="1" applyFont="1" applyBorder="1" applyAlignment="1">
      <alignment horizontal="center" vertical="center"/>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0" fontId="2" fillId="0" borderId="0" xfId="0" applyFont="1" applyAlignment="1">
      <alignment horizontal="center" wrapText="1"/>
    </xf>
    <xf numFmtId="0" fontId="2" fillId="0" borderId="33" xfId="0" applyFont="1" applyBorder="1" applyAlignment="1">
      <alignment/>
    </xf>
    <xf numFmtId="0" fontId="70" fillId="0" borderId="0" xfId="0" applyFont="1" applyAlignment="1">
      <alignment/>
    </xf>
    <xf numFmtId="0" fontId="70" fillId="0" borderId="0" xfId="0" applyFont="1" applyFill="1" applyBorder="1" applyAlignment="1">
      <alignment horizontal="center" vertical="center" wrapText="1"/>
    </xf>
    <xf numFmtId="0" fontId="70" fillId="0" borderId="0" xfId="0" applyFont="1" applyBorder="1" applyAlignment="1">
      <alignment horizontal="right"/>
    </xf>
    <xf numFmtId="0" fontId="70" fillId="0" borderId="0" xfId="0" applyFont="1" applyBorder="1" applyAlignment="1">
      <alignment/>
    </xf>
    <xf numFmtId="0" fontId="70" fillId="0" borderId="44"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45" xfId="0" applyNumberFormat="1" applyFont="1" applyFill="1" applyBorder="1" applyAlignment="1" applyProtection="1">
      <alignment horizontal="center" vertical="center" wrapText="1"/>
      <protection/>
    </xf>
    <xf numFmtId="0" fontId="70" fillId="0" borderId="46" xfId="0" applyFont="1" applyBorder="1" applyAlignment="1">
      <alignment horizontal="right"/>
    </xf>
    <xf numFmtId="0" fontId="70" fillId="0" borderId="47" xfId="0" applyFont="1" applyBorder="1" applyAlignment="1">
      <alignment horizontal="right"/>
    </xf>
    <xf numFmtId="49" fontId="15" fillId="33" borderId="41" xfId="0" applyNumberFormat="1" applyFont="1" applyFill="1" applyBorder="1" applyAlignment="1" applyProtection="1">
      <alignment horizontal="center" vertical="center" wrapText="1"/>
      <protection/>
    </xf>
    <xf numFmtId="0" fontId="70" fillId="0" borderId="48" xfId="0" applyFont="1" applyBorder="1" applyAlignment="1">
      <alignment horizontal="right"/>
    </xf>
    <xf numFmtId="0" fontId="70" fillId="0" borderId="32" xfId="0" applyFont="1" applyBorder="1" applyAlignment="1">
      <alignment horizontal="right"/>
    </xf>
    <xf numFmtId="0" fontId="70" fillId="0" borderId="49" xfId="0" applyFont="1" applyBorder="1" applyAlignment="1">
      <alignment horizontal="right"/>
    </xf>
    <xf numFmtId="0" fontId="70" fillId="33" borderId="50" xfId="0" applyFont="1" applyFill="1" applyBorder="1" applyAlignment="1">
      <alignment horizontal="right" vertical="center"/>
    </xf>
    <xf numFmtId="0" fontId="70" fillId="33" borderId="50" xfId="0" applyFont="1" applyFill="1" applyBorder="1" applyAlignment="1">
      <alignment/>
    </xf>
    <xf numFmtId="49" fontId="15" fillId="33" borderId="51" xfId="0" applyNumberFormat="1" applyFont="1" applyFill="1" applyBorder="1" applyAlignment="1" applyProtection="1">
      <alignment horizontal="center" vertical="center" wrapText="1"/>
      <protection/>
    </xf>
    <xf numFmtId="0" fontId="70" fillId="33" borderId="52" xfId="0" applyFont="1" applyFill="1" applyBorder="1" applyAlignment="1">
      <alignment/>
    </xf>
    <xf numFmtId="0" fontId="25" fillId="33" borderId="41" xfId="0" applyFont="1" applyFill="1" applyBorder="1" applyAlignment="1" applyProtection="1">
      <alignment horizontal="center" vertical="center" wrapText="1"/>
      <protection/>
    </xf>
    <xf numFmtId="0" fontId="70" fillId="0" borderId="48" xfId="0" applyFont="1" applyBorder="1" applyAlignment="1">
      <alignment horizontal="center" vertical="center"/>
    </xf>
    <xf numFmtId="0" fontId="70" fillId="0" borderId="32" xfId="0" applyFont="1" applyBorder="1" applyAlignment="1">
      <alignment horizontal="center" vertical="center"/>
    </xf>
    <xf numFmtId="0" fontId="71" fillId="0" borderId="0" xfId="0" applyFont="1" applyAlignment="1">
      <alignment/>
    </xf>
    <xf numFmtId="0" fontId="70" fillId="0" borderId="44" xfId="0" applyFont="1" applyBorder="1" applyAlignment="1">
      <alignment horizontal="right"/>
    </xf>
    <xf numFmtId="3" fontId="70" fillId="0" borderId="37" xfId="0" applyNumberFormat="1" applyFont="1" applyBorder="1" applyAlignment="1">
      <alignment horizontal="right"/>
    </xf>
    <xf numFmtId="3" fontId="70" fillId="0" borderId="30" xfId="0" applyNumberFormat="1" applyFont="1" applyBorder="1" applyAlignment="1">
      <alignment horizontal="right"/>
    </xf>
    <xf numFmtId="3" fontId="70" fillId="0" borderId="53" xfId="0" applyNumberFormat="1" applyFont="1" applyBorder="1" applyAlignment="1">
      <alignment horizontal="right"/>
    </xf>
    <xf numFmtId="3" fontId="70" fillId="0" borderId="17" xfId="0" applyNumberFormat="1" applyFont="1" applyBorder="1" applyAlignment="1">
      <alignment horizontal="right"/>
    </xf>
    <xf numFmtId="3" fontId="70" fillId="0" borderId="38" xfId="0" applyNumberFormat="1" applyFont="1" applyBorder="1" applyAlignment="1">
      <alignment horizontal="right"/>
    </xf>
    <xf numFmtId="3" fontId="70" fillId="0" borderId="15" xfId="0" applyNumberFormat="1" applyFont="1" applyBorder="1" applyAlignment="1">
      <alignment horizontal="right"/>
    </xf>
    <xf numFmtId="3" fontId="70" fillId="0" borderId="54" xfId="0" applyNumberFormat="1" applyFont="1" applyBorder="1" applyAlignment="1">
      <alignment horizontal="right"/>
    </xf>
    <xf numFmtId="3" fontId="70" fillId="0" borderId="11" xfId="0" applyNumberFormat="1" applyFont="1" applyBorder="1" applyAlignment="1">
      <alignment horizontal="right"/>
    </xf>
    <xf numFmtId="3" fontId="70" fillId="0" borderId="12" xfId="0" applyNumberFormat="1" applyFont="1" applyBorder="1" applyAlignment="1">
      <alignment horizontal="right"/>
    </xf>
    <xf numFmtId="3" fontId="70" fillId="0" borderId="14" xfId="0" applyNumberFormat="1" applyFont="1" applyBorder="1" applyAlignment="1">
      <alignment horizontal="right"/>
    </xf>
    <xf numFmtId="3" fontId="70" fillId="0" borderId="45" xfId="0" applyNumberFormat="1" applyFont="1" applyBorder="1" applyAlignment="1">
      <alignment horizontal="right"/>
    </xf>
    <xf numFmtId="3" fontId="70" fillId="0" borderId="18" xfId="0" applyNumberFormat="1" applyFont="1" applyBorder="1" applyAlignment="1">
      <alignment horizontal="right"/>
    </xf>
    <xf numFmtId="3" fontId="70" fillId="33" borderId="55" xfId="0" applyNumberFormat="1" applyFont="1" applyFill="1" applyBorder="1" applyAlignment="1">
      <alignment/>
    </xf>
    <xf numFmtId="3" fontId="70" fillId="33" borderId="31" xfId="0" applyNumberFormat="1" applyFont="1" applyFill="1" applyBorder="1" applyAlignment="1">
      <alignment/>
    </xf>
    <xf numFmtId="3" fontId="70" fillId="33" borderId="56" xfId="0" applyNumberFormat="1" applyFont="1" applyFill="1" applyBorder="1" applyAlignment="1">
      <alignment/>
    </xf>
    <xf numFmtId="3" fontId="70" fillId="33" borderId="21" xfId="0" applyNumberFormat="1" applyFont="1" applyFill="1" applyBorder="1" applyAlignment="1">
      <alignment/>
    </xf>
    <xf numFmtId="3" fontId="70" fillId="0" borderId="48" xfId="0" applyNumberFormat="1" applyFont="1" applyBorder="1" applyAlignment="1">
      <alignment horizontal="right"/>
    </xf>
    <xf numFmtId="3" fontId="70" fillId="0" borderId="46" xfId="0" applyNumberFormat="1" applyFont="1" applyBorder="1" applyAlignment="1">
      <alignment horizontal="right"/>
    </xf>
    <xf numFmtId="3" fontId="70" fillId="0" borderId="32" xfId="0" applyNumberFormat="1" applyFont="1" applyBorder="1" applyAlignment="1">
      <alignment horizontal="right"/>
    </xf>
    <xf numFmtId="3" fontId="70" fillId="0" borderId="47" xfId="0" applyNumberFormat="1" applyFont="1" applyBorder="1" applyAlignment="1">
      <alignment horizontal="right"/>
    </xf>
    <xf numFmtId="3" fontId="70" fillId="0" borderId="49" xfId="0" applyNumberFormat="1" applyFont="1" applyBorder="1" applyAlignment="1">
      <alignment horizontal="right"/>
    </xf>
    <xf numFmtId="3" fontId="70" fillId="0" borderId="57" xfId="0" applyNumberFormat="1" applyFont="1" applyBorder="1" applyAlignment="1">
      <alignment horizontal="right"/>
    </xf>
    <xf numFmtId="0" fontId="70" fillId="0" borderId="25" xfId="0" applyFont="1" applyBorder="1" applyAlignment="1">
      <alignment horizontal="right"/>
    </xf>
    <xf numFmtId="0" fontId="72" fillId="0" borderId="0" xfId="0" applyFont="1" applyAlignment="1">
      <alignment vertical="center"/>
    </xf>
    <xf numFmtId="0" fontId="70" fillId="0" borderId="42" xfId="0" applyFont="1" applyBorder="1" applyAlignment="1">
      <alignment horizontal="center" vertical="center"/>
    </xf>
    <xf numFmtId="0" fontId="0" fillId="0" borderId="58" xfId="0" applyBorder="1" applyAlignment="1">
      <alignment/>
    </xf>
    <xf numFmtId="0" fontId="70" fillId="0" borderId="0" xfId="0" applyFont="1" applyFill="1" applyBorder="1" applyAlignment="1">
      <alignment horizontal="right" vertical="center"/>
    </xf>
    <xf numFmtId="0" fontId="70" fillId="0" borderId="0" xfId="0" applyFont="1" applyFill="1" applyBorder="1" applyAlignment="1">
      <alignment/>
    </xf>
    <xf numFmtId="0" fontId="70" fillId="0" borderId="25" xfId="0" applyFont="1" applyFill="1" applyBorder="1" applyAlignment="1">
      <alignment/>
    </xf>
    <xf numFmtId="0" fontId="5" fillId="0" borderId="10" xfId="0" applyFont="1" applyFill="1" applyBorder="1" applyAlignment="1">
      <alignment horizontal="center" vertical="center" wrapText="1"/>
    </xf>
    <xf numFmtId="0" fontId="11" fillId="0" borderId="10" xfId="0" applyFont="1" applyBorder="1" applyAlignment="1">
      <alignment horizontal="center" vertical="center"/>
    </xf>
    <xf numFmtId="0" fontId="5" fillId="0" borderId="10" xfId="0" applyFont="1" applyBorder="1" applyAlignment="1">
      <alignment horizontal="center" vertical="center"/>
    </xf>
    <xf numFmtId="0" fontId="1" fillId="0" borderId="10" xfId="0" applyFont="1" applyBorder="1" applyAlignment="1">
      <alignment horizontal="left" vertical="center" wrapText="1"/>
    </xf>
    <xf numFmtId="4" fontId="2" fillId="0" borderId="10" xfId="0" applyNumberFormat="1" applyFont="1" applyBorder="1" applyAlignment="1">
      <alignment horizontal="center" vertical="center" wrapText="1"/>
    </xf>
    <xf numFmtId="49" fontId="2" fillId="0" borderId="19" xfId="0" applyNumberFormat="1" applyFont="1" applyBorder="1" applyAlignment="1">
      <alignment horizontal="center" vertical="center"/>
    </xf>
    <xf numFmtId="0" fontId="2" fillId="0" borderId="33" xfId="0" applyFont="1" applyBorder="1" applyAlignment="1">
      <alignment horizontal="center" vertical="top" wrapText="1"/>
    </xf>
    <xf numFmtId="0" fontId="2" fillId="0" borderId="20" xfId="0" applyFont="1" applyBorder="1" applyAlignment="1">
      <alignment horizontal="center" vertical="top" wrapText="1"/>
    </xf>
    <xf numFmtId="4"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xf>
    <xf numFmtId="4" fontId="2" fillId="0" borderId="10" xfId="0" applyNumberFormat="1" applyFont="1" applyFill="1" applyBorder="1" applyAlignment="1">
      <alignment horizontal="center" vertical="center" wrapText="1"/>
    </xf>
    <xf numFmtId="49" fontId="1" fillId="0" borderId="15"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xf>
    <xf numFmtId="4" fontId="2" fillId="0" borderId="10" xfId="0" applyNumberFormat="1" applyFont="1" applyBorder="1" applyAlignment="1">
      <alignment horizontal="center"/>
    </xf>
    <xf numFmtId="0" fontId="2" fillId="0" borderId="10" xfId="0" applyFont="1" applyBorder="1" applyAlignment="1">
      <alignment horizontal="center" vertical="center"/>
    </xf>
    <xf numFmtId="0" fontId="1" fillId="0" borderId="15" xfId="0" applyFont="1" applyBorder="1" applyAlignment="1">
      <alignment horizontal="center" vertical="center" wrapText="1"/>
    </xf>
    <xf numFmtId="0" fontId="2" fillId="0" borderId="14" xfId="0" applyFont="1" applyBorder="1" applyAlignment="1">
      <alignment horizontal="center" vertical="center"/>
    </xf>
    <xf numFmtId="4" fontId="2" fillId="0" borderId="15" xfId="0" applyNumberFormat="1" applyFont="1" applyBorder="1" applyAlignment="1">
      <alignment horizontal="center" vertical="center"/>
    </xf>
    <xf numFmtId="4" fontId="2" fillId="0" borderId="10" xfId="0" applyNumberFormat="1" applyFont="1" applyBorder="1" applyAlignment="1">
      <alignment/>
    </xf>
    <xf numFmtId="4" fontId="1" fillId="0" borderId="15" xfId="0" applyNumberFormat="1" applyFont="1" applyBorder="1" applyAlignment="1">
      <alignment horizontal="center" vertical="center" wrapText="1"/>
    </xf>
    <xf numFmtId="4" fontId="11" fillId="0" borderId="16" xfId="0" applyNumberFormat="1"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3" xfId="0" applyNumberFormat="1" applyFont="1" applyBorder="1" applyAlignment="1">
      <alignment horizontal="center" vertical="center" wrapText="1"/>
    </xf>
    <xf numFmtId="4" fontId="11" fillId="0" borderId="30" xfId="0" applyNumberFormat="1" applyFont="1" applyBorder="1" applyAlignment="1">
      <alignment horizontal="center" vertical="center" wrapText="1"/>
    </xf>
    <xf numFmtId="4" fontId="11" fillId="0" borderId="15" xfId="0" applyNumberFormat="1" applyFont="1" applyBorder="1" applyAlignment="1">
      <alignment horizontal="center" vertical="center" wrapText="1"/>
    </xf>
    <xf numFmtId="49" fontId="12" fillId="35" borderId="45" xfId="0" applyNumberFormat="1" applyFont="1" applyFill="1" applyBorder="1" applyAlignment="1">
      <alignment horizontal="center" vertical="center"/>
    </xf>
    <xf numFmtId="49" fontId="12" fillId="34" borderId="37" xfId="0" applyNumberFormat="1" applyFont="1" applyFill="1" applyBorder="1" applyAlignment="1">
      <alignment horizontal="center" vertical="center"/>
    </xf>
    <xf numFmtId="49" fontId="12" fillId="34" borderId="38" xfId="0" applyNumberFormat="1" applyFont="1" applyFill="1" applyBorder="1" applyAlignment="1">
      <alignment horizontal="center" vertical="center"/>
    </xf>
    <xf numFmtId="4" fontId="16" fillId="35" borderId="14" xfId="0" applyNumberFormat="1" applyFont="1" applyFill="1" applyBorder="1" applyAlignment="1">
      <alignment horizontal="center" vertical="center"/>
    </xf>
    <xf numFmtId="4" fontId="12" fillId="0" borderId="16" xfId="0" applyNumberFormat="1" applyFont="1" applyBorder="1" applyAlignment="1">
      <alignment horizontal="center" vertical="center"/>
    </xf>
    <xf numFmtId="4" fontId="12" fillId="0" borderId="10" xfId="0" applyNumberFormat="1" applyFont="1" applyBorder="1" applyAlignment="1">
      <alignment horizontal="center" vertical="center"/>
    </xf>
    <xf numFmtId="4" fontId="12" fillId="0" borderId="33" xfId="0" applyNumberFormat="1" applyFont="1" applyBorder="1" applyAlignment="1">
      <alignment horizontal="center" vertical="center"/>
    </xf>
    <xf numFmtId="4" fontId="12" fillId="0" borderId="59" xfId="0" applyNumberFormat="1" applyFont="1" applyBorder="1" applyAlignment="1">
      <alignment horizontal="center" vertical="center"/>
    </xf>
    <xf numFmtId="4" fontId="16" fillId="35" borderId="36" xfId="0" applyNumberFormat="1" applyFont="1" applyFill="1" applyBorder="1" applyAlignment="1">
      <alignment horizontal="center" vertical="center"/>
    </xf>
    <xf numFmtId="4" fontId="16" fillId="35" borderId="43" xfId="0" applyNumberFormat="1" applyFont="1" applyFill="1" applyBorder="1" applyAlignment="1">
      <alignment horizontal="center" vertical="center"/>
    </xf>
    <xf numFmtId="4" fontId="2" fillId="0" borderId="15" xfId="0" applyNumberFormat="1" applyFont="1" applyBorder="1" applyAlignment="1">
      <alignment horizontal="center" vertical="center"/>
    </xf>
    <xf numFmtId="4" fontId="2" fillId="0" borderId="14" xfId="0" applyNumberFormat="1" applyFont="1" applyBorder="1" applyAlignment="1">
      <alignment horizontal="center" vertical="center"/>
    </xf>
    <xf numFmtId="3" fontId="11" fillId="0" borderId="0" xfId="0" applyNumberFormat="1" applyFont="1" applyAlignment="1">
      <alignment horizontal="left" vertical="center" wrapText="1"/>
    </xf>
    <xf numFmtId="4" fontId="73" fillId="0" borderId="10" xfId="0" applyNumberFormat="1" applyFont="1" applyBorder="1" applyAlignment="1">
      <alignment horizontal="center" vertical="center"/>
    </xf>
    <xf numFmtId="0" fontId="74" fillId="0" borderId="0" xfId="0" applyFont="1" applyFill="1" applyAlignment="1">
      <alignment/>
    </xf>
    <xf numFmtId="3" fontId="75" fillId="0" borderId="13" xfId="0" applyNumberFormat="1" applyFont="1" applyFill="1" applyBorder="1" applyAlignment="1">
      <alignment horizontal="center" wrapText="1"/>
    </xf>
    <xf numFmtId="0" fontId="74" fillId="0" borderId="0" xfId="0" applyFont="1" applyFill="1" applyAlignment="1">
      <alignment vertical="center"/>
    </xf>
    <xf numFmtId="0" fontId="1" fillId="0" borderId="11" xfId="0" applyFont="1" applyBorder="1" applyAlignment="1">
      <alignment horizontal="center" vertical="center" wrapText="1"/>
    </xf>
    <xf numFmtId="0" fontId="68" fillId="0" borderId="11" xfId="0" applyFont="1" applyBorder="1" applyAlignment="1">
      <alignment vertical="center" wrapText="1"/>
    </xf>
    <xf numFmtId="0" fontId="68" fillId="0" borderId="10" xfId="0" applyFont="1" applyBorder="1" applyAlignment="1">
      <alignment horizontal="center" vertical="center" wrapText="1"/>
    </xf>
    <xf numFmtId="4" fontId="11" fillId="0" borderId="15" xfId="0" applyNumberFormat="1" applyFont="1" applyFill="1" applyBorder="1" applyAlignment="1">
      <alignment horizontal="center" vertical="center"/>
    </xf>
    <xf numFmtId="0" fontId="2" fillId="0" borderId="0" xfId="0" applyFont="1" applyBorder="1" applyAlignment="1">
      <alignment horizontal="right"/>
    </xf>
    <xf numFmtId="4" fontId="2" fillId="0" borderId="13" xfId="0" applyNumberFormat="1" applyFont="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 fontId="2" fillId="0" borderId="13" xfId="0" applyNumberFormat="1" applyFont="1" applyBorder="1" applyAlignment="1">
      <alignment horizontal="center" vertical="center" wrapText="1"/>
    </xf>
    <xf numFmtId="4" fontId="2" fillId="0" borderId="14" xfId="0" applyNumberFormat="1" applyFont="1" applyBorder="1" applyAlignment="1">
      <alignment horizontal="center" vertical="center"/>
    </xf>
    <xf numFmtId="0" fontId="1" fillId="0" borderId="33" xfId="0" applyFont="1" applyBorder="1" applyAlignment="1">
      <alignment horizontal="center" vertical="center"/>
    </xf>
    <xf numFmtId="3" fontId="2" fillId="0" borderId="10" xfId="0" applyNumberFormat="1" applyFont="1" applyBorder="1" applyAlignment="1">
      <alignment/>
    </xf>
    <xf numFmtId="4" fontId="2" fillId="0" borderId="15" xfId="0" applyNumberFormat="1" applyFont="1" applyBorder="1" applyAlignment="1">
      <alignment/>
    </xf>
    <xf numFmtId="0" fontId="2" fillId="0" borderId="0" xfId="0" applyFont="1" applyBorder="1" applyAlignment="1">
      <alignment horizontal="center" vertical="center"/>
    </xf>
    <xf numFmtId="4" fontId="11" fillId="0" borderId="35" xfId="0" applyNumberFormat="1" applyFont="1" applyBorder="1" applyAlignment="1">
      <alignment horizontal="center" vertical="center" wrapText="1"/>
    </xf>
    <xf numFmtId="0" fontId="5" fillId="0" borderId="10" xfId="0" applyFont="1" applyBorder="1" applyAlignment="1">
      <alignment horizontal="center" vertical="center"/>
    </xf>
    <xf numFmtId="4" fontId="2" fillId="0" borderId="10" xfId="0" applyNumberFormat="1" applyFont="1" applyBorder="1" applyAlignment="1">
      <alignment vertical="center" wrapText="1"/>
    </xf>
    <xf numFmtId="4" fontId="2" fillId="34" borderId="10" xfId="0" applyNumberFormat="1" applyFont="1" applyFill="1" applyBorder="1" applyAlignment="1">
      <alignment vertical="center" wrapText="1"/>
    </xf>
    <xf numFmtId="4" fontId="2" fillId="34" borderId="33" xfId="0" applyNumberFormat="1" applyFont="1" applyFill="1" applyBorder="1" applyAlignment="1">
      <alignment vertical="center" wrapText="1"/>
    </xf>
    <xf numFmtId="0" fontId="2" fillId="34" borderId="0" xfId="0" applyFont="1" applyFill="1" applyAlignment="1">
      <alignment/>
    </xf>
    <xf numFmtId="0" fontId="1" fillId="0" borderId="0" xfId="0" applyFont="1" applyBorder="1" applyAlignment="1">
      <alignment horizontal="left" vertical="center"/>
    </xf>
    <xf numFmtId="4" fontId="2" fillId="34" borderId="0" xfId="0" applyNumberFormat="1" applyFont="1" applyFill="1" applyBorder="1" applyAlignment="1">
      <alignment horizontal="center" vertical="center"/>
    </xf>
    <xf numFmtId="4" fontId="2" fillId="34" borderId="0" xfId="0" applyNumberFormat="1" applyFont="1" applyFill="1" applyBorder="1" applyAlignment="1">
      <alignment vertical="center"/>
    </xf>
    <xf numFmtId="0" fontId="2" fillId="0" borderId="12" xfId="0" applyFont="1" applyBorder="1" applyAlignment="1">
      <alignment horizontal="center" vertical="center"/>
    </xf>
    <xf numFmtId="0" fontId="1" fillId="0" borderId="13" xfId="0" applyFont="1" applyBorder="1" applyAlignment="1">
      <alignment horizontal="left" vertical="center"/>
    </xf>
    <xf numFmtId="4" fontId="2" fillId="34" borderId="13" xfId="0" applyNumberFormat="1" applyFont="1" applyFill="1" applyBorder="1" applyAlignment="1">
      <alignment vertical="center"/>
    </xf>
    <xf numFmtId="0" fontId="2" fillId="0" borderId="13" xfId="0" applyFont="1" applyBorder="1" applyAlignment="1">
      <alignment horizontal="left"/>
    </xf>
    <xf numFmtId="0" fontId="2" fillId="0" borderId="14" xfId="0" applyFont="1" applyBorder="1" applyAlignment="1">
      <alignment horizontal="left"/>
    </xf>
    <xf numFmtId="3" fontId="11" fillId="0" borderId="54" xfId="0" applyNumberFormat="1" applyFont="1" applyBorder="1" applyAlignment="1">
      <alignment horizontal="right"/>
    </xf>
    <xf numFmtId="3" fontId="11" fillId="0" borderId="10" xfId="0" applyNumberFormat="1" applyFont="1" applyBorder="1" applyAlignment="1">
      <alignment horizontal="right"/>
    </xf>
    <xf numFmtId="3" fontId="11" fillId="0" borderId="10" xfId="0" applyNumberFormat="1" applyFont="1" applyFill="1" applyBorder="1" applyAlignment="1" applyProtection="1">
      <alignment horizontal="right"/>
      <protection locked="0"/>
    </xf>
    <xf numFmtId="4" fontId="11" fillId="0" borderId="15" xfId="0" applyNumberFormat="1" applyFont="1" applyFill="1" applyBorder="1" applyAlignment="1">
      <alignment horizontal="right"/>
    </xf>
    <xf numFmtId="3" fontId="11" fillId="0" borderId="10" xfId="0" applyNumberFormat="1" applyFont="1" applyFill="1" applyBorder="1" applyAlignment="1">
      <alignment horizontal="right"/>
    </xf>
    <xf numFmtId="3" fontId="11" fillId="0" borderId="10" xfId="0" applyNumberFormat="1" applyFont="1" applyBorder="1" applyAlignment="1">
      <alignment horizontal="right" wrapText="1"/>
    </xf>
    <xf numFmtId="4" fontId="11" fillId="0" borderId="15" xfId="0" applyNumberFormat="1" applyFont="1" applyBorder="1" applyAlignment="1">
      <alignment horizontal="right" wrapText="1"/>
    </xf>
    <xf numFmtId="195" fontId="5" fillId="0" borderId="0" xfId="0" applyNumberFormat="1" applyFont="1" applyBorder="1" applyAlignment="1">
      <alignment horizontal="center" vertical="center" wrapText="1"/>
    </xf>
    <xf numFmtId="195" fontId="5" fillId="0" borderId="0" xfId="0" applyNumberFormat="1" applyFont="1" applyAlignment="1">
      <alignment horizontal="center" vertical="center"/>
    </xf>
    <xf numFmtId="195" fontId="75" fillId="0" borderId="0" xfId="0" applyNumberFormat="1" applyFont="1" applyFill="1" applyAlignment="1">
      <alignment horizontal="center" vertical="center"/>
    </xf>
    <xf numFmtId="0" fontId="11" fillId="0" borderId="0" xfId="0" applyFont="1" applyFill="1" applyAlignment="1">
      <alignment vertical="center"/>
    </xf>
    <xf numFmtId="3" fontId="11" fillId="0" borderId="0" xfId="0" applyNumberFormat="1" applyFont="1" applyFill="1" applyAlignment="1">
      <alignment horizontal="right" vertical="center"/>
    </xf>
    <xf numFmtId="3" fontId="11" fillId="0" borderId="16" xfId="0" applyNumberFormat="1" applyFont="1" applyFill="1" applyBorder="1" applyAlignment="1">
      <alignment horizontal="right" vertical="center"/>
    </xf>
    <xf numFmtId="4" fontId="11" fillId="0" borderId="30"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3" fontId="11" fillId="0" borderId="10" xfId="0" applyNumberFormat="1" applyFont="1" applyFill="1" applyBorder="1" applyAlignment="1" applyProtection="1">
      <alignment horizontal="right" vertical="center"/>
      <protection/>
    </xf>
    <xf numFmtId="3" fontId="11" fillId="0" borderId="10" xfId="0" applyNumberFormat="1" applyFont="1" applyFill="1" applyBorder="1" applyAlignment="1" applyProtection="1">
      <alignment horizontal="right"/>
      <protection/>
    </xf>
    <xf numFmtId="0" fontId="11" fillId="0" borderId="10" xfId="0" applyFont="1" applyFill="1" applyBorder="1" applyAlignment="1">
      <alignment vertical="center" wrapText="1"/>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11" fillId="0" borderId="10" xfId="0" applyFont="1" applyFill="1" applyBorder="1" applyAlignment="1">
      <alignment vertical="center"/>
    </xf>
    <xf numFmtId="3" fontId="5" fillId="0" borderId="10" xfId="0" applyNumberFormat="1" applyFont="1" applyFill="1" applyBorder="1" applyAlignment="1">
      <alignment horizontal="right"/>
    </xf>
    <xf numFmtId="3" fontId="11" fillId="0" borderId="15" xfId="0" applyNumberFormat="1" applyFont="1" applyBorder="1" applyAlignment="1">
      <alignment horizontal="right"/>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3" fontId="11" fillId="0" borderId="13" xfId="0" applyNumberFormat="1" applyFont="1" applyFill="1" applyBorder="1" applyAlignment="1">
      <alignment horizontal="right"/>
    </xf>
    <xf numFmtId="3" fontId="11" fillId="0" borderId="14" xfId="0" applyNumberFormat="1" applyFont="1" applyBorder="1" applyAlignment="1">
      <alignment horizontal="right"/>
    </xf>
    <xf numFmtId="4" fontId="11" fillId="0" borderId="14" xfId="0" applyNumberFormat="1" applyFont="1" applyFill="1" applyBorder="1" applyAlignment="1">
      <alignment horizontal="right"/>
    </xf>
    <xf numFmtId="3" fontId="5" fillId="0" borderId="10" xfId="0" applyNumberFormat="1" applyFont="1" applyFill="1" applyBorder="1" applyAlignment="1">
      <alignment horizontal="right"/>
    </xf>
    <xf numFmtId="4" fontId="5" fillId="0" borderId="15" xfId="0" applyNumberFormat="1" applyFont="1" applyFill="1" applyBorder="1" applyAlignment="1">
      <alignment horizontal="right"/>
    </xf>
    <xf numFmtId="3" fontId="5" fillId="0" borderId="10" xfId="0" applyNumberFormat="1" applyFont="1" applyBorder="1" applyAlignment="1">
      <alignment horizontal="right"/>
    </xf>
    <xf numFmtId="3" fontId="5" fillId="35" borderId="10" xfId="0" applyNumberFormat="1" applyFont="1" applyFill="1" applyBorder="1" applyAlignment="1">
      <alignment horizontal="right"/>
    </xf>
    <xf numFmtId="4" fontId="5" fillId="35" borderId="15" xfId="0" applyNumberFormat="1" applyFont="1" applyFill="1" applyBorder="1" applyAlignment="1">
      <alignment horizontal="right"/>
    </xf>
    <xf numFmtId="3" fontId="5" fillId="35" borderId="10" xfId="0" applyNumberFormat="1" applyFont="1" applyFill="1" applyBorder="1" applyAlignment="1">
      <alignment horizontal="right" wrapText="1"/>
    </xf>
    <xf numFmtId="0" fontId="67" fillId="34" borderId="10" xfId="0" applyFont="1" applyFill="1" applyBorder="1" applyAlignment="1">
      <alignment horizontal="left" vertical="center" wrapText="1"/>
    </xf>
    <xf numFmtId="0" fontId="67" fillId="34" borderId="10" xfId="0" applyFont="1" applyFill="1" applyBorder="1" applyAlignment="1">
      <alignment vertical="center" wrapText="1"/>
    </xf>
    <xf numFmtId="4" fontId="67" fillId="34" borderId="10" xfId="0" applyNumberFormat="1" applyFont="1" applyFill="1" applyBorder="1" applyAlignment="1">
      <alignment horizontal="center" vertical="center"/>
    </xf>
    <xf numFmtId="0" fontId="67" fillId="34" borderId="11" xfId="0" applyFont="1" applyFill="1" applyBorder="1" applyAlignment="1">
      <alignment/>
    </xf>
    <xf numFmtId="0" fontId="67" fillId="34" borderId="10" xfId="0" applyFont="1" applyFill="1" applyBorder="1" applyAlignment="1">
      <alignment horizontal="left" vertical="top" wrapText="1"/>
    </xf>
    <xf numFmtId="0" fontId="67" fillId="34" borderId="10" xfId="0" applyFont="1" applyFill="1" applyBorder="1" applyAlignment="1">
      <alignment wrapText="1"/>
    </xf>
    <xf numFmtId="4" fontId="67" fillId="34" borderId="15" xfId="0" applyNumberFormat="1" applyFont="1" applyFill="1" applyBorder="1" applyAlignment="1">
      <alignment horizontal="center" vertical="center"/>
    </xf>
    <xf numFmtId="4" fontId="67" fillId="0" borderId="15" xfId="0" applyNumberFormat="1" applyFont="1" applyBorder="1" applyAlignment="1">
      <alignment horizontal="center" vertical="center"/>
    </xf>
    <xf numFmtId="0" fontId="67" fillId="0" borderId="10" xfId="0" applyFont="1" applyBorder="1" applyAlignment="1">
      <alignment horizontal="left" vertical="center" wrapText="1"/>
    </xf>
    <xf numFmtId="0" fontId="67" fillId="0" borderId="10" xfId="0" applyFont="1" applyBorder="1" applyAlignment="1">
      <alignment horizontal="left" vertical="center"/>
    </xf>
    <xf numFmtId="0" fontId="67" fillId="0" borderId="10" xfId="0" applyFont="1" applyBorder="1" applyAlignment="1">
      <alignment vertical="center" wrapText="1"/>
    </xf>
    <xf numFmtId="0" fontId="1" fillId="0" borderId="60" xfId="0" applyFont="1" applyBorder="1" applyAlignment="1">
      <alignment horizontal="center" vertical="center" wrapText="1"/>
    </xf>
    <xf numFmtId="0" fontId="11" fillId="0" borderId="26" xfId="0" applyFont="1" applyBorder="1" applyAlignment="1">
      <alignment horizontal="right"/>
    </xf>
    <xf numFmtId="0" fontId="11" fillId="0" borderId="10" xfId="0" applyFont="1" applyBorder="1" applyAlignment="1">
      <alignment horizontal="right"/>
    </xf>
    <xf numFmtId="3" fontId="11" fillId="0" borderId="38" xfId="0" applyNumberFormat="1" applyFont="1" applyFill="1" applyBorder="1" applyAlignment="1">
      <alignment horizontal="right"/>
    </xf>
    <xf numFmtId="3" fontId="5" fillId="0" borderId="38" xfId="0" applyNumberFormat="1" applyFont="1" applyBorder="1" applyAlignment="1">
      <alignment horizontal="right"/>
    </xf>
    <xf numFmtId="3" fontId="1" fillId="0" borderId="53" xfId="0" applyNumberFormat="1" applyFont="1" applyBorder="1" applyAlignment="1">
      <alignment horizontal="right" vertical="center" wrapText="1"/>
    </xf>
    <xf numFmtId="3" fontId="1" fillId="0" borderId="22" xfId="0" applyNumberFormat="1" applyFont="1" applyBorder="1" applyAlignment="1">
      <alignment horizontal="right" vertical="center" wrapText="1"/>
    </xf>
    <xf numFmtId="3" fontId="1" fillId="0" borderId="23" xfId="0" applyNumberFormat="1" applyFont="1" applyBorder="1" applyAlignment="1">
      <alignment horizontal="right" vertical="center" wrapText="1"/>
    </xf>
    <xf numFmtId="3" fontId="1" fillId="0" borderId="34" xfId="0" applyNumberFormat="1" applyFont="1" applyBorder="1" applyAlignment="1">
      <alignment horizontal="center" vertical="center" wrapText="1"/>
    </xf>
    <xf numFmtId="3" fontId="2" fillId="0" borderId="11" xfId="0" applyNumberFormat="1" applyFont="1" applyBorder="1" applyAlignment="1">
      <alignment horizontal="right"/>
    </xf>
    <xf numFmtId="4" fontId="11" fillId="0" borderId="34" xfId="0" applyNumberFormat="1" applyFont="1" applyBorder="1" applyAlignment="1">
      <alignment horizontal="center" vertical="center" wrapText="1"/>
    </xf>
    <xf numFmtId="4" fontId="11" fillId="0" borderId="31" xfId="0" applyNumberFormat="1" applyFont="1" applyBorder="1" applyAlignment="1">
      <alignment horizontal="center" vertical="center" wrapText="1"/>
    </xf>
    <xf numFmtId="3" fontId="11" fillId="0" borderId="54" xfId="57" applyNumberFormat="1" applyFont="1" applyFill="1" applyBorder="1" applyAlignment="1">
      <alignment horizontal="center" vertical="center" wrapText="1"/>
      <protection/>
    </xf>
    <xf numFmtId="3" fontId="11" fillId="0" borderId="54" xfId="57" applyNumberFormat="1" applyFont="1" applyFill="1" applyBorder="1" applyAlignment="1">
      <alignment horizontal="center" vertical="center"/>
      <protection/>
    </xf>
    <xf numFmtId="4" fontId="11" fillId="0" borderId="0" xfId="0" applyNumberFormat="1" applyFont="1" applyBorder="1" applyAlignment="1">
      <alignment/>
    </xf>
    <xf numFmtId="0" fontId="1" fillId="0" borderId="10" xfId="0" applyFont="1" applyBorder="1" applyAlignment="1">
      <alignment horizontal="left" vertical="center"/>
    </xf>
    <xf numFmtId="4" fontId="2" fillId="34" borderId="10" xfId="0" applyNumberFormat="1" applyFont="1" applyFill="1" applyBorder="1" applyAlignment="1">
      <alignment vertical="center"/>
    </xf>
    <xf numFmtId="0" fontId="2" fillId="0" borderId="10" xfId="0" applyFont="1" applyBorder="1" applyAlignment="1">
      <alignment horizontal="left"/>
    </xf>
    <xf numFmtId="0" fontId="2" fillId="0" borderId="11" xfId="0" applyFont="1" applyBorder="1" applyAlignment="1">
      <alignment horizontal="center" vertical="center"/>
    </xf>
    <xf numFmtId="0" fontId="2" fillId="0" borderId="15" xfId="0" applyFont="1" applyBorder="1" applyAlignment="1">
      <alignment horizontal="left"/>
    </xf>
    <xf numFmtId="0" fontId="1" fillId="0" borderId="61" xfId="0" applyFont="1" applyBorder="1" applyAlignment="1">
      <alignment horizontal="center" vertical="center"/>
    </xf>
    <xf numFmtId="0" fontId="1" fillId="0" borderId="60" xfId="0" applyFont="1" applyBorder="1" applyAlignment="1">
      <alignment horizontal="center" vertical="center"/>
    </xf>
    <xf numFmtId="0" fontId="1" fillId="0" borderId="6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xf>
    <xf numFmtId="0" fontId="1" fillId="0" borderId="17" xfId="0" applyFont="1" applyBorder="1" applyAlignment="1">
      <alignment horizontal="center" vertical="center" wrapText="1"/>
    </xf>
    <xf numFmtId="0" fontId="1" fillId="0" borderId="19" xfId="0" applyFont="1" applyBorder="1" applyAlignment="1">
      <alignment horizontal="center"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3" xfId="0" applyFont="1" applyBorder="1" applyAlignment="1">
      <alignment horizontal="center" vertical="center" wrapText="1"/>
    </xf>
    <xf numFmtId="3" fontId="1" fillId="0" borderId="54" xfId="0" applyNumberFormat="1" applyFont="1" applyBorder="1" applyAlignment="1">
      <alignment horizontal="right" vertical="center" wrapText="1"/>
    </xf>
    <xf numFmtId="3" fontId="2" fillId="0" borderId="54" xfId="0" applyNumberFormat="1" applyFont="1" applyBorder="1" applyAlignment="1">
      <alignment/>
    </xf>
    <xf numFmtId="3" fontId="2" fillId="0" borderId="54" xfId="0" applyNumberFormat="1" applyFont="1" applyBorder="1" applyAlignment="1">
      <alignment horizontal="right"/>
    </xf>
    <xf numFmtId="3" fontId="2" fillId="0" borderId="18" xfId="0" applyNumberFormat="1" applyFont="1" applyBorder="1" applyAlignment="1">
      <alignment horizontal="right"/>
    </xf>
    <xf numFmtId="0" fontId="1" fillId="0" borderId="34" xfId="0" applyFont="1" applyBorder="1" applyAlignment="1">
      <alignment horizontal="center" vertical="center" wrapText="1"/>
    </xf>
    <xf numFmtId="3" fontId="1" fillId="0" borderId="11" xfId="0" applyNumberFormat="1" applyFont="1" applyBorder="1" applyAlignment="1">
      <alignment horizontal="right" vertical="center" wrapText="1"/>
    </xf>
    <xf numFmtId="3" fontId="2" fillId="0" borderId="11" xfId="0" applyNumberFormat="1" applyFont="1" applyBorder="1" applyAlignment="1">
      <alignment/>
    </xf>
    <xf numFmtId="3" fontId="2" fillId="0" borderId="12" xfId="0" applyNumberFormat="1" applyFont="1" applyBorder="1" applyAlignment="1">
      <alignment horizontal="right"/>
    </xf>
    <xf numFmtId="3" fontId="5" fillId="0" borderId="10" xfId="0" applyNumberFormat="1" applyFont="1" applyFill="1" applyBorder="1" applyAlignment="1" applyProtection="1">
      <alignment horizontal="right"/>
      <protection locked="0"/>
    </xf>
    <xf numFmtId="3" fontId="5" fillId="0" borderId="10" xfId="0" applyNumberFormat="1" applyFont="1" applyFill="1" applyBorder="1" applyAlignment="1" applyProtection="1">
      <alignment horizontal="right"/>
      <protection/>
    </xf>
    <xf numFmtId="3" fontId="76" fillId="0" borderId="37" xfId="0" applyNumberFormat="1" applyFont="1" applyFill="1" applyBorder="1" applyAlignment="1">
      <alignment horizontal="right" vertical="center"/>
    </xf>
    <xf numFmtId="3" fontId="76" fillId="0" borderId="38" xfId="0" applyNumberFormat="1" applyFont="1" applyFill="1" applyBorder="1" applyAlignment="1">
      <alignment horizontal="right" vertical="center" wrapText="1"/>
    </xf>
    <xf numFmtId="3" fontId="11" fillId="0" borderId="63" xfId="0" applyNumberFormat="1" applyFont="1" applyBorder="1" applyAlignment="1">
      <alignment horizontal="right"/>
    </xf>
    <xf numFmtId="3" fontId="11" fillId="0" borderId="45" xfId="0" applyNumberFormat="1" applyFont="1" applyBorder="1" applyAlignment="1">
      <alignment horizontal="right"/>
    </xf>
    <xf numFmtId="0" fontId="11" fillId="0" borderId="22" xfId="0" applyFont="1" applyFill="1" applyBorder="1" applyAlignment="1">
      <alignment horizontal="center" vertical="center"/>
    </xf>
    <xf numFmtId="0" fontId="5" fillId="0" borderId="23" xfId="0" applyFont="1" applyFill="1" applyBorder="1" applyAlignment="1">
      <alignment vertical="center" wrapText="1"/>
    </xf>
    <xf numFmtId="0" fontId="11" fillId="0" borderId="23" xfId="0" applyFont="1" applyFill="1" applyBorder="1" applyAlignment="1">
      <alignment horizontal="center" vertical="center"/>
    </xf>
    <xf numFmtId="3" fontId="11" fillId="0" borderId="23" xfId="0" applyNumberFormat="1" applyFont="1" applyBorder="1" applyAlignment="1">
      <alignment horizontal="right" vertical="center"/>
    </xf>
    <xf numFmtId="3" fontId="76" fillId="0" borderId="34" xfId="0" applyNumberFormat="1" applyFont="1" applyFill="1" applyBorder="1" applyAlignment="1">
      <alignment horizontal="right" vertical="center"/>
    </xf>
    <xf numFmtId="3" fontId="76" fillId="0" borderId="15" xfId="0" applyNumberFormat="1" applyFont="1" applyFill="1" applyBorder="1" applyAlignment="1">
      <alignment horizontal="right" vertical="center" wrapText="1"/>
    </xf>
    <xf numFmtId="3" fontId="5" fillId="0" borderId="15" xfId="0" applyNumberFormat="1" applyFont="1" applyFill="1" applyBorder="1" applyAlignment="1" applyProtection="1">
      <alignment horizontal="right"/>
      <protection/>
    </xf>
    <xf numFmtId="3" fontId="5" fillId="0" borderId="15" xfId="0" applyNumberFormat="1" applyFont="1" applyBorder="1" applyAlignment="1">
      <alignment horizontal="right"/>
    </xf>
    <xf numFmtId="3" fontId="5" fillId="35" borderId="15" xfId="0" applyNumberFormat="1" applyFont="1" applyFill="1" applyBorder="1" applyAlignment="1">
      <alignment horizontal="right" wrapText="1"/>
    </xf>
    <xf numFmtId="3" fontId="5" fillId="0" borderId="15" xfId="0" applyNumberFormat="1" applyFont="1" applyFill="1" applyBorder="1" applyAlignment="1">
      <alignment horizontal="right"/>
    </xf>
    <xf numFmtId="3" fontId="5" fillId="35" borderId="15" xfId="0" applyNumberFormat="1" applyFont="1" applyFill="1" applyBorder="1" applyAlignment="1">
      <alignment horizontal="right"/>
    </xf>
    <xf numFmtId="3" fontId="11" fillId="0" borderId="23" xfId="0" applyNumberFormat="1" applyFont="1" applyBorder="1" applyAlignment="1">
      <alignment horizontal="center" vertical="center" wrapText="1"/>
    </xf>
    <xf numFmtId="0" fontId="5" fillId="0" borderId="0" xfId="0" applyFont="1" applyFill="1" applyBorder="1" applyAlignment="1">
      <alignment vertical="center" wrapText="1"/>
    </xf>
    <xf numFmtId="49" fontId="11" fillId="0" borderId="0" xfId="0" applyNumberFormat="1" applyFont="1" applyFill="1" applyBorder="1" applyAlignment="1">
      <alignment horizontal="center" vertical="center"/>
    </xf>
    <xf numFmtId="3" fontId="11" fillId="0" borderId="0" xfId="0" applyNumberFormat="1" applyFont="1" applyFill="1" applyBorder="1" applyAlignment="1">
      <alignment horizontal="right"/>
    </xf>
    <xf numFmtId="3" fontId="11" fillId="0" borderId="0" xfId="0" applyNumberFormat="1" applyFont="1" applyBorder="1" applyAlignment="1">
      <alignment horizontal="right"/>
    </xf>
    <xf numFmtId="4" fontId="11" fillId="0" borderId="0" xfId="0" applyNumberFormat="1" applyFont="1" applyFill="1" applyBorder="1" applyAlignment="1">
      <alignment horizontal="right"/>
    </xf>
    <xf numFmtId="3" fontId="5" fillId="33" borderId="10" xfId="0" applyNumberFormat="1" applyFont="1" applyFill="1" applyBorder="1" applyAlignment="1">
      <alignment horizontal="right"/>
    </xf>
    <xf numFmtId="3" fontId="11" fillId="0" borderId="10" xfId="0" applyNumberFormat="1" applyFont="1" applyFill="1" applyBorder="1" applyAlignment="1">
      <alignment wrapText="1"/>
    </xf>
    <xf numFmtId="3" fontId="11" fillId="33" borderId="10" xfId="0" applyNumberFormat="1" applyFont="1" applyFill="1" applyBorder="1" applyAlignment="1">
      <alignment horizontal="right"/>
    </xf>
    <xf numFmtId="3" fontId="11" fillId="0" borderId="10" xfId="0" applyNumberFormat="1" applyFont="1" applyBorder="1" applyAlignment="1">
      <alignment wrapText="1"/>
    </xf>
    <xf numFmtId="3" fontId="11" fillId="0" borderId="10" xfId="0" applyNumberFormat="1" applyFont="1" applyBorder="1" applyAlignment="1">
      <alignment/>
    </xf>
    <xf numFmtId="3" fontId="5" fillId="33" borderId="10" xfId="0" applyNumberFormat="1" applyFont="1" applyFill="1" applyBorder="1" applyAlignment="1">
      <alignment/>
    </xf>
    <xf numFmtId="3" fontId="11" fillId="0" borderId="10" xfId="0" applyNumberFormat="1" applyFont="1" applyBorder="1" applyAlignment="1">
      <alignment horizontal="right"/>
    </xf>
    <xf numFmtId="3" fontId="11" fillId="34" borderId="10" xfId="0" applyNumberFormat="1" applyFont="1" applyFill="1" applyBorder="1" applyAlignment="1">
      <alignment/>
    </xf>
    <xf numFmtId="3" fontId="11" fillId="0" borderId="47" xfId="0" applyNumberFormat="1" applyFont="1" applyBorder="1" applyAlignment="1">
      <alignment horizontal="right"/>
    </xf>
    <xf numFmtId="3" fontId="5" fillId="33" borderId="54" xfId="0" applyNumberFormat="1" applyFont="1" applyFill="1" applyBorder="1" applyAlignment="1">
      <alignment/>
    </xf>
    <xf numFmtId="3" fontId="5" fillId="0" borderId="47" xfId="0" applyNumberFormat="1" applyFont="1" applyBorder="1" applyAlignment="1">
      <alignment horizontal="right"/>
    </xf>
    <xf numFmtId="3" fontId="5" fillId="0" borderId="54" xfId="0" applyNumberFormat="1" applyFont="1" applyBorder="1" applyAlignment="1">
      <alignment horizontal="right"/>
    </xf>
    <xf numFmtId="3" fontId="11" fillId="0" borderId="54" xfId="0" applyNumberFormat="1" applyFont="1" applyBorder="1" applyAlignment="1">
      <alignment horizontal="right"/>
    </xf>
    <xf numFmtId="3" fontId="5" fillId="0" borderId="10" xfId="0" applyNumberFormat="1" applyFont="1" applyBorder="1" applyAlignment="1">
      <alignment wrapText="1"/>
    </xf>
    <xf numFmtId="3" fontId="11" fillId="0" borderId="57" xfId="0" applyNumberFormat="1" applyFont="1" applyBorder="1" applyAlignment="1">
      <alignment horizontal="right"/>
    </xf>
    <xf numFmtId="0" fontId="2" fillId="0" borderId="10" xfId="0" applyFont="1" applyBorder="1" applyAlignment="1">
      <alignment horizontal="center" vertical="center" wrapText="1"/>
    </xf>
    <xf numFmtId="3" fontId="11" fillId="0" borderId="23" xfId="57" applyNumberFormat="1" applyFont="1" applyFill="1" applyBorder="1" applyAlignment="1">
      <alignment horizontal="center" vertical="center" wrapText="1"/>
      <protection/>
    </xf>
    <xf numFmtId="3" fontId="11" fillId="0" borderId="10" xfId="57" applyNumberFormat="1" applyFont="1" applyFill="1" applyBorder="1" applyAlignment="1">
      <alignment horizontal="center" vertical="center" wrapText="1"/>
      <protection/>
    </xf>
    <xf numFmtId="3" fontId="11" fillId="0" borderId="10" xfId="57" applyNumberFormat="1" applyFont="1" applyFill="1" applyBorder="1" applyAlignment="1">
      <alignment horizontal="center" vertical="center"/>
      <protection/>
    </xf>
    <xf numFmtId="4" fontId="2" fillId="0" borderId="33" xfId="0" applyNumberFormat="1" applyFont="1" applyBorder="1" applyAlignment="1">
      <alignment horizontal="center" vertical="center" wrapText="1"/>
    </xf>
    <xf numFmtId="4" fontId="2" fillId="0" borderId="10" xfId="0" applyNumberFormat="1" applyFont="1" applyBorder="1" applyAlignment="1">
      <alignment horizontal="center" vertical="center"/>
    </xf>
    <xf numFmtId="4" fontId="2" fillId="0" borderId="13" xfId="0" applyNumberFormat="1" applyFont="1" applyBorder="1" applyAlignment="1">
      <alignment horizontal="center" vertical="center"/>
    </xf>
    <xf numFmtId="0" fontId="2" fillId="0" borderId="19" xfId="0" applyFont="1" applyBorder="1" applyAlignment="1">
      <alignment horizontal="center" vertical="center"/>
    </xf>
    <xf numFmtId="0" fontId="1" fillId="0" borderId="33" xfId="0" applyFont="1" applyBorder="1" applyAlignment="1">
      <alignment horizontal="left" vertical="center"/>
    </xf>
    <xf numFmtId="4" fontId="2" fillId="0" borderId="33" xfId="0" applyNumberFormat="1" applyFont="1" applyBorder="1" applyAlignment="1">
      <alignment horizontal="center" vertical="center"/>
    </xf>
    <xf numFmtId="4" fontId="2" fillId="34" borderId="33" xfId="0" applyNumberFormat="1" applyFont="1" applyFill="1" applyBorder="1" applyAlignment="1">
      <alignment vertical="center"/>
    </xf>
    <xf numFmtId="0" fontId="2" fillId="0" borderId="33" xfId="0" applyFont="1" applyBorder="1" applyAlignment="1">
      <alignment horizontal="left"/>
    </xf>
    <xf numFmtId="0" fontId="2" fillId="0" borderId="20" xfId="0" applyFont="1" applyBorder="1" applyAlignment="1">
      <alignment horizontal="left"/>
    </xf>
    <xf numFmtId="3" fontId="2" fillId="0" borderId="13" xfId="0" applyNumberFormat="1" applyFont="1" applyBorder="1" applyAlignment="1">
      <alignment horizontal="center" vertical="center"/>
    </xf>
    <xf numFmtId="4" fontId="2" fillId="0" borderId="23" xfId="0" applyNumberFormat="1" applyFont="1" applyBorder="1" applyAlignment="1">
      <alignment horizontal="center" vertical="center" wrapText="1"/>
    </xf>
    <xf numFmtId="4" fontId="2" fillId="0" borderId="34" xfId="0" applyNumberFormat="1" applyFont="1" applyBorder="1" applyAlignment="1">
      <alignment horizontal="center" vertical="center" wrapText="1"/>
    </xf>
    <xf numFmtId="0" fontId="2" fillId="0" borderId="15" xfId="0" applyFont="1" applyBorder="1" applyAlignment="1">
      <alignment vertical="center" wrapText="1"/>
    </xf>
    <xf numFmtId="0" fontId="2" fillId="0" borderId="10" xfId="0" applyFont="1" applyBorder="1" applyAlignment="1">
      <alignment vertical="center" wrapText="1"/>
    </xf>
    <xf numFmtId="4" fontId="2" fillId="0" borderId="10" xfId="58" applyNumberFormat="1" applyFont="1" applyBorder="1" applyAlignment="1">
      <alignment horizontal="center" vertical="center" wrapText="1"/>
      <protection/>
    </xf>
    <xf numFmtId="4" fontId="2" fillId="0" borderId="15"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4" fontId="12" fillId="0" borderId="23" xfId="0" applyNumberFormat="1" applyFont="1" applyBorder="1" applyAlignment="1">
      <alignment horizontal="center" vertical="center"/>
    </xf>
    <xf numFmtId="0" fontId="70" fillId="0" borderId="48" xfId="0" applyNumberFormat="1" applyFont="1" applyBorder="1" applyAlignment="1">
      <alignment horizontal="right"/>
    </xf>
    <xf numFmtId="3" fontId="5" fillId="33" borderId="47" xfId="0" applyNumberFormat="1" applyFont="1" applyFill="1" applyBorder="1" applyAlignment="1">
      <alignment horizontal="right"/>
    </xf>
    <xf numFmtId="3" fontId="11" fillId="33" borderId="47" xfId="0" applyNumberFormat="1" applyFont="1" applyFill="1" applyBorder="1" applyAlignment="1">
      <alignment horizontal="right"/>
    </xf>
    <xf numFmtId="3" fontId="5" fillId="33" borderId="10" xfId="0" applyNumberFormat="1" applyFont="1" applyFill="1" applyBorder="1" applyAlignment="1">
      <alignment wrapText="1"/>
    </xf>
    <xf numFmtId="4" fontId="5" fillId="33" borderId="15" xfId="0" applyNumberFormat="1" applyFont="1" applyFill="1" applyBorder="1" applyAlignment="1">
      <alignment wrapText="1"/>
    </xf>
    <xf numFmtId="4" fontId="11" fillId="0" borderId="15" xfId="0" applyNumberFormat="1" applyFont="1" applyBorder="1" applyAlignment="1">
      <alignment wrapText="1"/>
    </xf>
    <xf numFmtId="3" fontId="11" fillId="33" borderId="10" xfId="0" applyNumberFormat="1" applyFont="1" applyFill="1" applyBorder="1" applyAlignment="1">
      <alignment wrapText="1"/>
    </xf>
    <xf numFmtId="4" fontId="11" fillId="0" borderId="15" xfId="0" applyNumberFormat="1" applyFont="1" applyBorder="1" applyAlignment="1">
      <alignment/>
    </xf>
    <xf numFmtId="4" fontId="11" fillId="0" borderId="26" xfId="0" applyNumberFormat="1" applyFont="1" applyBorder="1" applyAlignment="1">
      <alignment/>
    </xf>
    <xf numFmtId="4" fontId="5" fillId="33" borderId="15" xfId="0" applyNumberFormat="1" applyFont="1" applyFill="1" applyBorder="1" applyAlignment="1">
      <alignment/>
    </xf>
    <xf numFmtId="4" fontId="11" fillId="34" borderId="15" xfId="0" applyNumberFormat="1" applyFont="1" applyFill="1" applyBorder="1" applyAlignment="1">
      <alignment/>
    </xf>
    <xf numFmtId="3" fontId="11" fillId="33" borderId="54" xfId="0" applyNumberFormat="1" applyFont="1" applyFill="1" applyBorder="1" applyAlignment="1">
      <alignment/>
    </xf>
    <xf numFmtId="3" fontId="5" fillId="33" borderId="11" xfId="0" applyNumberFormat="1" applyFont="1" applyFill="1" applyBorder="1" applyAlignment="1">
      <alignment/>
    </xf>
    <xf numFmtId="3" fontId="11" fillId="0" borderId="33" xfId="0" applyNumberFormat="1" applyFont="1" applyBorder="1" applyAlignment="1">
      <alignment horizontal="right"/>
    </xf>
    <xf numFmtId="3" fontId="11" fillId="0" borderId="16" xfId="0" applyNumberFormat="1" applyFont="1" applyBorder="1" applyAlignment="1">
      <alignment horizontal="right"/>
    </xf>
    <xf numFmtId="3" fontId="5" fillId="0" borderId="13" xfId="0" applyNumberFormat="1" applyFont="1" applyBorder="1" applyAlignment="1">
      <alignment horizontal="right"/>
    </xf>
    <xf numFmtId="4" fontId="5" fillId="0" borderId="47" xfId="0" applyNumberFormat="1" applyFont="1" applyBorder="1" applyAlignment="1">
      <alignment horizontal="center" vertical="center" wrapText="1"/>
    </xf>
    <xf numFmtId="3" fontId="5" fillId="0" borderId="47" xfId="0" applyNumberFormat="1" applyFont="1" applyBorder="1" applyAlignment="1">
      <alignment horizontal="center" vertical="center" wrapText="1"/>
    </xf>
    <xf numFmtId="3" fontId="11" fillId="0" borderId="64" xfId="0" applyNumberFormat="1" applyFont="1" applyBorder="1" applyAlignment="1">
      <alignment horizontal="right"/>
    </xf>
    <xf numFmtId="3" fontId="5" fillId="0" borderId="15" xfId="0" applyNumberFormat="1" applyFont="1" applyBorder="1" applyAlignment="1">
      <alignment horizontal="center" vertical="center" wrapText="1"/>
    </xf>
    <xf numFmtId="3" fontId="11" fillId="0" borderId="53" xfId="0" applyNumberFormat="1" applyFont="1" applyBorder="1" applyAlignment="1">
      <alignment horizontal="right"/>
    </xf>
    <xf numFmtId="4" fontId="5" fillId="0" borderId="15" xfId="0" applyNumberFormat="1" applyFont="1" applyBorder="1" applyAlignment="1">
      <alignment horizontal="center" vertical="center" wrapText="1"/>
    </xf>
    <xf numFmtId="3" fontId="11" fillId="0" borderId="65" xfId="0" applyNumberFormat="1" applyFont="1" applyBorder="1" applyAlignment="1">
      <alignment horizontal="right"/>
    </xf>
    <xf numFmtId="4" fontId="5" fillId="0" borderId="14" xfId="0" applyNumberFormat="1" applyFont="1" applyBorder="1" applyAlignment="1">
      <alignment horizontal="center" vertical="center" wrapText="1"/>
    </xf>
    <xf numFmtId="3" fontId="16" fillId="36" borderId="10" xfId="0" applyNumberFormat="1" applyFont="1" applyFill="1" applyBorder="1" applyAlignment="1">
      <alignment horizontal="center" vertical="center"/>
    </xf>
    <xf numFmtId="3" fontId="5" fillId="0" borderId="10" xfId="0" applyNumberFormat="1" applyFont="1" applyBorder="1" applyAlignment="1">
      <alignment horizontal="right" wrapText="1"/>
    </xf>
    <xf numFmtId="4" fontId="11" fillId="0" borderId="55" xfId="0" applyNumberFormat="1" applyFont="1" applyBorder="1" applyAlignment="1">
      <alignment horizontal="center" vertical="center" wrapText="1"/>
    </xf>
    <xf numFmtId="4" fontId="11" fillId="0" borderId="13" xfId="0" applyNumberFormat="1" applyFont="1" applyFill="1" applyBorder="1" applyAlignment="1">
      <alignment horizontal="center" vertical="center" wrapText="1"/>
    </xf>
    <xf numFmtId="3" fontId="2" fillId="0" borderId="10" xfId="0" applyNumberFormat="1" applyFont="1" applyBorder="1" applyAlignment="1">
      <alignment horizontal="center" vertical="center"/>
    </xf>
    <xf numFmtId="3" fontId="2" fillId="0" borderId="33" xfId="0" applyNumberFormat="1" applyFont="1" applyBorder="1" applyAlignment="1">
      <alignment horizontal="center" vertical="center"/>
    </xf>
    <xf numFmtId="0" fontId="2" fillId="0" borderId="20" xfId="0" applyFont="1" applyBorder="1" applyAlignment="1">
      <alignment horizontal="center" vertical="center"/>
    </xf>
    <xf numFmtId="3" fontId="2" fillId="0" borderId="35" xfId="0" applyNumberFormat="1" applyFont="1" applyBorder="1" applyAlignment="1">
      <alignment horizontal="center" vertical="center"/>
    </xf>
    <xf numFmtId="0" fontId="12" fillId="34" borderId="66" xfId="0" applyFont="1" applyFill="1" applyBorder="1" applyAlignment="1">
      <alignment/>
    </xf>
    <xf numFmtId="4" fontId="12" fillId="35" borderId="41" xfId="0" applyNumberFormat="1" applyFont="1" applyFill="1" applyBorder="1" applyAlignment="1">
      <alignment horizontal="center" vertical="center"/>
    </xf>
    <xf numFmtId="3" fontId="2" fillId="35" borderId="10" xfId="57" applyNumberFormat="1" applyFont="1" applyFill="1" applyBorder="1" applyAlignment="1">
      <alignment vertical="center" wrapText="1"/>
      <protection/>
    </xf>
    <xf numFmtId="3" fontId="2" fillId="35" borderId="15" xfId="57" applyNumberFormat="1" applyFont="1" applyFill="1" applyBorder="1" applyAlignment="1">
      <alignment vertical="center" wrapText="1"/>
      <protection/>
    </xf>
    <xf numFmtId="3" fontId="2" fillId="0" borderId="10" xfId="57" applyNumberFormat="1" applyFont="1" applyBorder="1" applyAlignment="1">
      <alignment vertical="center" wrapText="1"/>
      <protection/>
    </xf>
    <xf numFmtId="3" fontId="2" fillId="0" borderId="15" xfId="57" applyNumberFormat="1" applyFont="1" applyBorder="1" applyAlignment="1">
      <alignment vertical="center" wrapText="1"/>
      <protection/>
    </xf>
    <xf numFmtId="3" fontId="2" fillId="0" borderId="10" xfId="57" applyNumberFormat="1" applyFont="1" applyBorder="1" applyAlignment="1">
      <alignment horizontal="center" vertical="center" wrapText="1"/>
      <protection/>
    </xf>
    <xf numFmtId="3" fontId="2" fillId="0" borderId="13" xfId="57" applyNumberFormat="1" applyFont="1" applyBorder="1" applyAlignment="1">
      <alignment vertical="center" wrapText="1"/>
      <protection/>
    </xf>
    <xf numFmtId="0" fontId="2" fillId="0" borderId="0" xfId="0" applyFont="1" applyFill="1" applyBorder="1" applyAlignment="1">
      <alignment wrapText="1"/>
    </xf>
    <xf numFmtId="0" fontId="11" fillId="0" borderId="0" xfId="0" applyFont="1" applyFill="1" applyBorder="1" applyAlignment="1">
      <alignment horizontal="left" wrapText="1"/>
    </xf>
    <xf numFmtId="4" fontId="2" fillId="0" borderId="0" xfId="0" applyNumberFormat="1" applyFont="1" applyBorder="1" applyAlignment="1">
      <alignment horizontal="center" vertical="center"/>
    </xf>
    <xf numFmtId="0" fontId="12" fillId="0" borderId="0" xfId="0" applyFont="1" applyBorder="1" applyAlignment="1">
      <alignment horizontal="center" vertical="center" wrapText="1"/>
    </xf>
    <xf numFmtId="0" fontId="12" fillId="0" borderId="0" xfId="0" applyFont="1" applyFill="1" applyBorder="1" applyAlignment="1">
      <alignment wrapText="1"/>
    </xf>
    <xf numFmtId="0" fontId="12" fillId="0" borderId="0" xfId="0" applyFont="1" applyFill="1" applyBorder="1" applyAlignment="1">
      <alignment horizontal="left" wrapText="1"/>
    </xf>
    <xf numFmtId="0" fontId="12" fillId="0" borderId="0" xfId="0" applyFont="1" applyFill="1" applyBorder="1" applyAlignment="1">
      <alignment horizontal="center" wrapText="1"/>
    </xf>
    <xf numFmtId="3" fontId="12" fillId="0" borderId="0" xfId="0" applyNumberFormat="1" applyFont="1" applyBorder="1" applyAlignment="1">
      <alignment horizontal="right"/>
    </xf>
    <xf numFmtId="4" fontId="12" fillId="0" borderId="0" xfId="0" applyNumberFormat="1" applyFont="1" applyBorder="1" applyAlignment="1">
      <alignment horizontal="center" vertical="center"/>
    </xf>
    <xf numFmtId="0" fontId="12" fillId="0" borderId="0" xfId="0" applyFont="1" applyAlignment="1">
      <alignment/>
    </xf>
    <xf numFmtId="0" fontId="12" fillId="0" borderId="0" xfId="0" applyFont="1" applyBorder="1" applyAlignment="1">
      <alignment/>
    </xf>
    <xf numFmtId="0" fontId="12" fillId="0" borderId="0" xfId="0" applyFont="1" applyBorder="1" applyAlignment="1">
      <alignment horizontal="center"/>
    </xf>
    <xf numFmtId="0" fontId="12" fillId="0" borderId="0" xfId="0" applyFont="1" applyBorder="1" applyAlignment="1">
      <alignment horizontal="left" vertical="center" wrapText="1"/>
    </xf>
    <xf numFmtId="0" fontId="12" fillId="0" borderId="0" xfId="0" applyFont="1" applyBorder="1" applyAlignment="1">
      <alignment horizontal="center" vertical="center" wrapText="1"/>
    </xf>
    <xf numFmtId="0" fontId="73"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Alignment="1">
      <alignment horizontal="center"/>
    </xf>
    <xf numFmtId="0" fontId="73" fillId="0" borderId="0" xfId="0" applyFont="1" applyFill="1" applyBorder="1" applyAlignment="1">
      <alignment horizontal="left" vertical="center" wrapText="1"/>
    </xf>
    <xf numFmtId="0" fontId="73" fillId="0" borderId="0" xfId="0" applyFont="1" applyFill="1" applyAlignment="1">
      <alignment/>
    </xf>
    <xf numFmtId="0" fontId="12" fillId="0" borderId="0" xfId="0" applyFont="1" applyAlignment="1">
      <alignment horizontal="center"/>
    </xf>
    <xf numFmtId="3" fontId="12" fillId="0" borderId="0" xfId="0" applyNumberFormat="1" applyFont="1" applyBorder="1" applyAlignment="1">
      <alignment horizontal="right" vertical="center" wrapText="1"/>
    </xf>
    <xf numFmtId="0" fontId="12" fillId="0" borderId="0" xfId="0" applyFont="1" applyBorder="1" applyAlignment="1">
      <alignment/>
    </xf>
    <xf numFmtId="0" fontId="12" fillId="0" borderId="0" xfId="0" applyFont="1" applyAlignment="1">
      <alignment/>
    </xf>
    <xf numFmtId="0" fontId="12" fillId="34" borderId="0" xfId="0" applyFont="1" applyFill="1" applyAlignment="1">
      <alignment/>
    </xf>
    <xf numFmtId="0" fontId="12" fillId="0" borderId="0" xfId="0" applyFont="1" applyAlignment="1">
      <alignment horizontal="left"/>
    </xf>
    <xf numFmtId="0" fontId="12" fillId="0" borderId="0" xfId="0" applyFont="1" applyAlignment="1">
      <alignment/>
    </xf>
    <xf numFmtId="0" fontId="12" fillId="0" borderId="0" xfId="0" applyFont="1" applyAlignment="1">
      <alignment horizontal="left"/>
    </xf>
    <xf numFmtId="0" fontId="67" fillId="0" borderId="0" xfId="0" applyFont="1" applyBorder="1" applyAlignment="1">
      <alignment horizontal="center" vertical="center" wrapText="1"/>
    </xf>
    <xf numFmtId="0" fontId="67" fillId="0" borderId="0" xfId="0" applyFont="1" applyBorder="1" applyAlignment="1">
      <alignment/>
    </xf>
    <xf numFmtId="0" fontId="2" fillId="0" borderId="15" xfId="0" applyFont="1" applyBorder="1" applyAlignment="1">
      <alignment horizontal="center" vertical="center" wrapText="1"/>
    </xf>
    <xf numFmtId="0" fontId="12" fillId="0" borderId="0" xfId="0" applyFont="1" applyAlignment="1">
      <alignment vertical="top"/>
    </xf>
    <xf numFmtId="49" fontId="12" fillId="0" borderId="0" xfId="0" applyNumberFormat="1" applyFont="1" applyAlignment="1">
      <alignment/>
    </xf>
    <xf numFmtId="0" fontId="12" fillId="0" borderId="0" xfId="0" applyFont="1" applyAlignment="1">
      <alignment horizontal="left" vertical="center"/>
    </xf>
    <xf numFmtId="0" fontId="27" fillId="0" borderId="0" xfId="57" applyFont="1" applyAlignment="1">
      <alignment vertical="top"/>
      <protection/>
    </xf>
    <xf numFmtId="0" fontId="27" fillId="0" borderId="0" xfId="57" applyFont="1">
      <alignment/>
      <protection/>
    </xf>
    <xf numFmtId="0" fontId="27" fillId="0" borderId="0" xfId="57" applyFont="1" applyAlignment="1">
      <alignment horizontal="center"/>
      <protection/>
    </xf>
    <xf numFmtId="0" fontId="12" fillId="0" borderId="0" xfId="57" applyFont="1">
      <alignment/>
      <protection/>
    </xf>
    <xf numFmtId="0" fontId="18" fillId="0" borderId="0" xfId="0" applyFont="1" applyAlignment="1">
      <alignment horizontal="center"/>
    </xf>
    <xf numFmtId="0" fontId="1" fillId="0" borderId="22" xfId="0" applyFont="1" applyBorder="1" applyAlignment="1">
      <alignment horizontal="center" vertical="center" wrapText="1"/>
    </xf>
    <xf numFmtId="0" fontId="9" fillId="0" borderId="12" xfId="0" applyFont="1" applyBorder="1" applyAlignment="1">
      <alignment horizontal="center" vertical="center"/>
    </xf>
    <xf numFmtId="0" fontId="77" fillId="0" borderId="62" xfId="0" applyFont="1" applyFill="1" applyBorder="1" applyAlignment="1">
      <alignment horizontal="center" vertical="center" wrapText="1"/>
    </xf>
    <xf numFmtId="0" fontId="77" fillId="0" borderId="31" xfId="0" applyFont="1" applyFill="1" applyBorder="1" applyAlignment="1">
      <alignment horizontal="center" vertical="center" wrapText="1"/>
    </xf>
    <xf numFmtId="0" fontId="1" fillId="0" borderId="23" xfId="0" applyFont="1" applyBorder="1" applyAlignment="1">
      <alignment horizontal="center" vertical="center" wrapText="1"/>
    </xf>
    <xf numFmtId="0" fontId="9" fillId="0" borderId="13" xfId="0" applyFont="1" applyBorder="1" applyAlignment="1">
      <alignment horizontal="center" vertical="center"/>
    </xf>
    <xf numFmtId="0" fontId="1" fillId="0" borderId="60"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13" xfId="0" applyFont="1" applyBorder="1" applyAlignment="1">
      <alignment horizontal="center" vertical="center" wrapText="1"/>
    </xf>
    <xf numFmtId="0" fontId="5" fillId="0" borderId="0" xfId="0" applyFont="1" applyBorder="1" applyAlignment="1">
      <alignment horizontal="center" vertical="center" wrapText="1"/>
    </xf>
    <xf numFmtId="3" fontId="75" fillId="0" borderId="60" xfId="0" applyNumberFormat="1" applyFont="1" applyFill="1" applyBorder="1" applyAlignment="1">
      <alignment horizontal="center" vertical="center" wrapText="1"/>
    </xf>
    <xf numFmtId="3" fontId="75" fillId="0" borderId="35" xfId="0" applyNumberFormat="1" applyFont="1" applyFill="1" applyBorder="1" applyAlignment="1">
      <alignment horizontal="center" vertical="center" wrapText="1"/>
    </xf>
    <xf numFmtId="3" fontId="5" fillId="0" borderId="69" xfId="0" applyNumberFormat="1" applyFont="1" applyFill="1" applyBorder="1" applyAlignment="1">
      <alignment horizontal="center" vertical="center" wrapText="1"/>
    </xf>
    <xf numFmtId="3" fontId="5" fillId="0" borderId="70" xfId="0" applyNumberFormat="1" applyFont="1" applyFill="1" applyBorder="1" applyAlignment="1">
      <alignment horizontal="center" vertical="center" wrapText="1"/>
    </xf>
    <xf numFmtId="0" fontId="5" fillId="0" borderId="62" xfId="0" applyFont="1" applyBorder="1" applyAlignment="1">
      <alignment horizontal="center" vertical="center" wrapText="1"/>
    </xf>
    <xf numFmtId="0" fontId="5" fillId="0" borderId="31" xfId="0" applyFont="1" applyBorder="1" applyAlignment="1">
      <alignment horizontal="center" vertical="center" wrapText="1"/>
    </xf>
    <xf numFmtId="196" fontId="5" fillId="0" borderId="22" xfId="0" applyNumberFormat="1" applyFont="1" applyBorder="1" applyAlignment="1">
      <alignment horizontal="center" vertical="center" wrapText="1"/>
    </xf>
    <xf numFmtId="196" fontId="5" fillId="0" borderId="12"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6" xfId="0" applyNumberFormat="1"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3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35" xfId="0" applyFont="1" applyBorder="1" applyAlignment="1">
      <alignment horizontal="center" vertical="center" wrapText="1"/>
    </xf>
    <xf numFmtId="0" fontId="78" fillId="0" borderId="0" xfId="0" applyFont="1" applyFill="1" applyBorder="1" applyAlignment="1">
      <alignment horizontal="left" vertical="center" wrapText="1"/>
    </xf>
    <xf numFmtId="0" fontId="12" fillId="0" borderId="0" xfId="0" applyFont="1" applyAlignment="1">
      <alignment horizontal="center"/>
    </xf>
    <xf numFmtId="0" fontId="18" fillId="0" borderId="0" xfId="0" applyFont="1" applyAlignment="1">
      <alignment horizontal="center"/>
    </xf>
    <xf numFmtId="0" fontId="77" fillId="0" borderId="0" xfId="0" applyFont="1" applyAlignment="1">
      <alignment horizontal="center"/>
    </xf>
    <xf numFmtId="0" fontId="1"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3" xfId="0" applyFont="1" applyBorder="1" applyAlignment="1">
      <alignment horizontal="center" vertical="center" wrapText="1"/>
    </xf>
    <xf numFmtId="0" fontId="2" fillId="0" borderId="13" xfId="0" applyFont="1" applyBorder="1" applyAlignment="1">
      <alignment horizontal="center" vertical="center"/>
    </xf>
    <xf numFmtId="0" fontId="1" fillId="0" borderId="60"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2"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3"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7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5" fillId="0" borderId="0" xfId="0" applyFont="1" applyBorder="1" applyAlignment="1">
      <alignment horizontal="center"/>
    </xf>
    <xf numFmtId="0" fontId="12" fillId="0" borderId="0" xfId="0" applyFont="1" applyAlignment="1">
      <alignment horizontal="center"/>
    </xf>
    <xf numFmtId="0" fontId="1" fillId="0" borderId="13" xfId="0" applyFont="1" applyBorder="1" applyAlignment="1">
      <alignment horizontal="center" vertical="center" wrapText="1"/>
    </xf>
    <xf numFmtId="0" fontId="1" fillId="0" borderId="3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0" xfId="0" applyFont="1" applyBorder="1" applyAlignment="1">
      <alignment horizontal="center" wrapText="1"/>
    </xf>
    <xf numFmtId="0" fontId="2" fillId="0" borderId="61" xfId="0" applyFont="1" applyBorder="1" applyAlignment="1">
      <alignment horizontal="center" vertical="center"/>
    </xf>
    <xf numFmtId="0" fontId="2" fillId="0" borderId="73"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6" fillId="0" borderId="0" xfId="0" applyFont="1" applyAlignment="1">
      <alignment horizontal="center" wrapText="1"/>
    </xf>
    <xf numFmtId="0" fontId="2" fillId="0" borderId="19" xfId="0" applyFont="1" applyBorder="1" applyAlignment="1">
      <alignment horizontal="left" vertical="center"/>
    </xf>
    <xf numFmtId="0" fontId="2" fillId="0" borderId="17" xfId="0" applyFont="1" applyBorder="1" applyAlignment="1">
      <alignment horizontal="left" vertical="center"/>
    </xf>
    <xf numFmtId="2" fontId="1" fillId="0" borderId="74" xfId="0" applyNumberFormat="1" applyFont="1" applyBorder="1" applyAlignment="1">
      <alignment horizontal="center" vertical="center" wrapText="1"/>
    </xf>
    <xf numFmtId="2" fontId="1" fillId="0" borderId="25" xfId="0" applyNumberFormat="1" applyFont="1" applyBorder="1" applyAlignment="1">
      <alignment horizontal="center" vertical="center" wrapText="1"/>
    </xf>
    <xf numFmtId="2" fontId="1" fillId="0" borderId="71" xfId="0" applyNumberFormat="1" applyFont="1" applyBorder="1" applyAlignment="1">
      <alignment horizontal="center" vertical="center" wrapText="1"/>
    </xf>
    <xf numFmtId="2" fontId="1" fillId="0" borderId="58"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0" fontId="1" fillId="0" borderId="75"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2" fillId="0" borderId="0" xfId="0" applyFont="1" applyAlignment="1">
      <alignment horizontal="left"/>
    </xf>
    <xf numFmtId="0" fontId="1" fillId="0" borderId="0" xfId="0" applyFont="1" applyAlignment="1">
      <alignment horizontal="right"/>
    </xf>
    <xf numFmtId="0" fontId="13" fillId="0" borderId="6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67" fillId="0" borderId="61" xfId="0" applyFont="1" applyBorder="1" applyAlignment="1">
      <alignment horizontal="center" vertical="center" wrapText="1"/>
    </xf>
    <xf numFmtId="0" fontId="67" fillId="0" borderId="73" xfId="0" applyFont="1" applyBorder="1" applyAlignment="1">
      <alignment horizontal="center" vertical="center" wrapText="1"/>
    </xf>
    <xf numFmtId="0" fontId="67" fillId="0" borderId="17"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56" xfId="0" applyFont="1" applyBorder="1" applyAlignment="1">
      <alignment horizontal="center" vertical="center" wrapText="1"/>
    </xf>
    <xf numFmtId="0" fontId="12" fillId="0" borderId="0" xfId="0" applyFont="1" applyAlignment="1">
      <alignment horizontal="left" vertical="center"/>
    </xf>
    <xf numFmtId="0" fontId="1" fillId="0" borderId="76" xfId="0" applyFont="1" applyBorder="1" applyAlignment="1">
      <alignment horizontal="center" wrapText="1" shrinkToFit="1"/>
    </xf>
    <xf numFmtId="0" fontId="1" fillId="0" borderId="77" xfId="0" applyFont="1" applyBorder="1" applyAlignment="1">
      <alignment horizontal="center" wrapText="1" shrinkToFit="1"/>
    </xf>
    <xf numFmtId="0" fontId="1" fillId="0" borderId="60" xfId="0" applyFont="1" applyBorder="1" applyAlignment="1">
      <alignment horizontal="center" vertical="center" wrapText="1" shrinkToFit="1"/>
    </xf>
    <xf numFmtId="0" fontId="1" fillId="0" borderId="35" xfId="0" applyFont="1" applyBorder="1" applyAlignment="1">
      <alignment horizontal="center" vertical="center" wrapText="1" shrinkToFit="1"/>
    </xf>
    <xf numFmtId="0" fontId="1" fillId="0" borderId="23" xfId="0" applyFont="1" applyBorder="1" applyAlignment="1">
      <alignment horizontal="center" vertical="center"/>
    </xf>
    <xf numFmtId="0" fontId="1" fillId="0" borderId="13" xfId="0" applyFont="1" applyBorder="1" applyAlignment="1">
      <alignment horizontal="center" vertical="center"/>
    </xf>
    <xf numFmtId="0" fontId="12" fillId="0" borderId="0" xfId="0" applyFont="1" applyAlignment="1">
      <alignment horizontal="left" vertical="center"/>
    </xf>
    <xf numFmtId="0" fontId="23" fillId="0" borderId="0" xfId="0" applyFont="1" applyAlignment="1">
      <alignment horizontal="center"/>
    </xf>
    <xf numFmtId="0" fontId="12" fillId="0" borderId="78" xfId="0" applyFont="1" applyBorder="1" applyAlignment="1">
      <alignment horizontal="center" vertical="center"/>
    </xf>
    <xf numFmtId="0" fontId="12" fillId="0" borderId="79" xfId="0" applyFont="1" applyBorder="1" applyAlignment="1">
      <alignment horizontal="center" vertical="center"/>
    </xf>
    <xf numFmtId="0" fontId="12" fillId="0" borderId="50" xfId="0" applyFont="1" applyBorder="1" applyAlignment="1">
      <alignment horizontal="center" vertical="center"/>
    </xf>
    <xf numFmtId="0" fontId="12" fillId="0" borderId="80" xfId="0" applyFont="1" applyBorder="1" applyAlignment="1">
      <alignment horizontal="center" vertical="center" wrapText="1"/>
    </xf>
    <xf numFmtId="0" fontId="12" fillId="0" borderId="79" xfId="0" applyFont="1" applyBorder="1" applyAlignment="1">
      <alignment horizontal="center" vertical="center" wrapText="1"/>
    </xf>
    <xf numFmtId="0" fontId="70" fillId="0" borderId="18" xfId="0" applyFont="1" applyBorder="1" applyAlignment="1">
      <alignment horizontal="right" vertical="center"/>
    </xf>
    <xf numFmtId="0" fontId="70" fillId="0" borderId="57" xfId="0" applyFont="1" applyBorder="1" applyAlignment="1">
      <alignment horizontal="right" vertical="center"/>
    </xf>
    <xf numFmtId="0" fontId="79" fillId="0" borderId="0" xfId="0" applyFont="1" applyAlignment="1">
      <alignment horizontal="center"/>
    </xf>
    <xf numFmtId="0" fontId="70" fillId="33" borderId="81" xfId="0" applyFont="1" applyFill="1" applyBorder="1" applyAlignment="1">
      <alignment horizontal="center"/>
    </xf>
    <xf numFmtId="0" fontId="70" fillId="33" borderId="46" xfId="0" applyFont="1" applyFill="1" applyBorder="1" applyAlignment="1">
      <alignment horizontal="center"/>
    </xf>
    <xf numFmtId="0" fontId="70" fillId="33" borderId="75" xfId="0" applyFont="1" applyFill="1" applyBorder="1" applyAlignment="1">
      <alignment horizontal="center"/>
    </xf>
    <xf numFmtId="0" fontId="70" fillId="33" borderId="72" xfId="0" applyFont="1" applyFill="1" applyBorder="1" applyAlignment="1">
      <alignment horizontal="center"/>
    </xf>
    <xf numFmtId="0" fontId="70" fillId="33" borderId="68" xfId="0" applyFont="1" applyFill="1" applyBorder="1" applyAlignment="1">
      <alignment horizontal="center"/>
    </xf>
    <xf numFmtId="0" fontId="70" fillId="33" borderId="74" xfId="0" applyFont="1" applyFill="1" applyBorder="1" applyAlignment="1">
      <alignment horizontal="center"/>
    </xf>
    <xf numFmtId="0" fontId="70" fillId="33" borderId="71" xfId="0" applyFont="1" applyFill="1" applyBorder="1" applyAlignment="1">
      <alignment horizontal="center"/>
    </xf>
    <xf numFmtId="0" fontId="70" fillId="33" borderId="25" xfId="0" applyFont="1" applyFill="1" applyBorder="1" applyAlignment="1">
      <alignment horizontal="center"/>
    </xf>
    <xf numFmtId="0" fontId="25" fillId="33" borderId="78" xfId="0" applyFont="1" applyFill="1" applyBorder="1" applyAlignment="1" applyProtection="1">
      <alignment horizontal="center" vertical="center" wrapText="1"/>
      <protection/>
    </xf>
    <xf numFmtId="0" fontId="25" fillId="33" borderId="50" xfId="0" applyFont="1" applyFill="1" applyBorder="1" applyAlignment="1" applyProtection="1">
      <alignment horizontal="center" vertical="center" wrapText="1"/>
      <protection/>
    </xf>
    <xf numFmtId="49" fontId="15" fillId="33" borderId="71" xfId="0" applyNumberFormat="1" applyFont="1" applyFill="1" applyBorder="1" applyAlignment="1" applyProtection="1">
      <alignment horizontal="center" vertical="center" wrapText="1"/>
      <protection/>
    </xf>
    <xf numFmtId="49" fontId="15" fillId="33" borderId="52" xfId="0" applyNumberFormat="1" applyFont="1" applyFill="1" applyBorder="1" applyAlignment="1" applyProtection="1">
      <alignment horizontal="center" vertical="center" wrapText="1"/>
      <protection/>
    </xf>
    <xf numFmtId="0" fontId="70" fillId="0" borderId="82" xfId="0" applyFont="1" applyBorder="1" applyAlignment="1">
      <alignment horizontal="right"/>
    </xf>
    <xf numFmtId="0" fontId="70" fillId="0" borderId="57" xfId="0" applyFont="1" applyBorder="1" applyAlignment="1">
      <alignment horizontal="right"/>
    </xf>
    <xf numFmtId="0" fontId="14" fillId="0" borderId="0" xfId="57" applyFont="1" applyAlignment="1">
      <alignment horizontal="left" wrapText="1"/>
      <protection/>
    </xf>
    <xf numFmtId="0" fontId="21" fillId="0" borderId="11" xfId="57" applyFont="1" applyBorder="1" applyAlignment="1">
      <alignment vertical="center" wrapText="1"/>
      <protection/>
    </xf>
    <xf numFmtId="0" fontId="14" fillId="0" borderId="33"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2" fillId="0" borderId="10" xfId="57" applyNumberFormat="1" applyFont="1" applyBorder="1" applyAlignment="1">
      <alignment vertical="center" wrapText="1"/>
      <protection/>
    </xf>
    <xf numFmtId="3" fontId="2" fillId="0" borderId="15" xfId="57" applyNumberFormat="1" applyFont="1" applyBorder="1" applyAlignment="1">
      <alignment vertical="center" wrapText="1"/>
      <protection/>
    </xf>
    <xf numFmtId="0" fontId="21" fillId="35" borderId="19" xfId="57" applyFont="1" applyFill="1" applyBorder="1" applyAlignment="1">
      <alignment horizontal="left" vertical="center" wrapText="1"/>
      <protection/>
    </xf>
    <xf numFmtId="0" fontId="21" fillId="35" borderId="17" xfId="57" applyFont="1" applyFill="1" applyBorder="1" applyAlignment="1">
      <alignment horizontal="lef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22" fillId="35" borderId="10" xfId="57" applyNumberFormat="1" applyFont="1" applyFill="1" applyBorder="1" applyAlignment="1">
      <alignment horizontal="center" vertical="center" wrapText="1"/>
      <protection/>
    </xf>
    <xf numFmtId="3" fontId="22" fillId="35" borderId="15" xfId="57" applyNumberFormat="1" applyFont="1" applyFill="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2"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1" fillId="0" borderId="23" xfId="57" applyFont="1" applyBorder="1" applyAlignment="1">
      <alignment horizontal="center" vertical="center" wrapText="1"/>
      <protection/>
    </xf>
    <xf numFmtId="0" fontId="21" fillId="0" borderId="13" xfId="57" applyFont="1" applyBorder="1" applyAlignment="1">
      <alignment horizontal="center" vertical="center" wrapText="1"/>
      <protection/>
    </xf>
    <xf numFmtId="0" fontId="14" fillId="0" borderId="23"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62" xfId="57" applyFont="1" applyBorder="1" applyAlignment="1">
      <alignment horizontal="center" vertical="center" wrapText="1"/>
      <protection/>
    </xf>
    <xf numFmtId="0" fontId="14" fillId="0" borderId="31" xfId="57" applyFont="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3"/>
  <sheetViews>
    <sheetView zoomScale="80" zoomScaleNormal="80" workbookViewId="0" topLeftCell="A78">
      <selection activeCell="G91" sqref="G91"/>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4" t="s">
        <v>651</v>
      </c>
    </row>
    <row r="3" spans="2:10" ht="15.75">
      <c r="B3" s="1" t="s">
        <v>771</v>
      </c>
      <c r="J3" s="2"/>
    </row>
    <row r="4" ht="15.75">
      <c r="B4" s="1" t="s">
        <v>800</v>
      </c>
    </row>
    <row r="5" ht="15.75">
      <c r="B5" s="1"/>
    </row>
    <row r="6" spans="2:10" ht="27">
      <c r="B6" s="637" t="s">
        <v>874</v>
      </c>
      <c r="C6" s="637"/>
      <c r="D6" s="637"/>
      <c r="E6" s="637"/>
      <c r="F6" s="637"/>
      <c r="G6" s="637"/>
      <c r="H6" s="637"/>
      <c r="I6" s="637"/>
      <c r="J6"/>
    </row>
    <row r="7" spans="6:7" ht="15.75" hidden="1">
      <c r="F7" s="3"/>
      <c r="G7" s="3"/>
    </row>
    <row r="8" ht="15.75" hidden="1"/>
    <row r="9" ht="24" thickBot="1">
      <c r="I9" s="131" t="s">
        <v>292</v>
      </c>
    </row>
    <row r="10" spans="2:9" ht="44.25" customHeight="1">
      <c r="B10" s="638" t="s">
        <v>94</v>
      </c>
      <c r="C10" s="642" t="s">
        <v>0</v>
      </c>
      <c r="D10" s="642" t="s">
        <v>105</v>
      </c>
      <c r="E10" s="644" t="s">
        <v>840</v>
      </c>
      <c r="F10" s="644" t="s">
        <v>841</v>
      </c>
      <c r="G10" s="646" t="s">
        <v>842</v>
      </c>
      <c r="H10" s="647"/>
      <c r="I10" s="640" t="s">
        <v>773</v>
      </c>
    </row>
    <row r="11" spans="2:9" ht="38.25" customHeight="1" thickBot="1">
      <c r="B11" s="639"/>
      <c r="C11" s="643"/>
      <c r="D11" s="648"/>
      <c r="E11" s="645"/>
      <c r="F11" s="645"/>
      <c r="G11" s="142" t="s">
        <v>1</v>
      </c>
      <c r="H11" s="143" t="s">
        <v>67</v>
      </c>
      <c r="I11" s="641"/>
    </row>
    <row r="12" spans="2:9" s="36" customFormat="1" ht="21" customHeight="1">
      <c r="B12" s="141">
        <v>1</v>
      </c>
      <c r="C12" s="140">
        <v>2</v>
      </c>
      <c r="D12" s="140">
        <v>3</v>
      </c>
      <c r="E12" s="140">
        <v>4</v>
      </c>
      <c r="F12" s="488">
        <v>5</v>
      </c>
      <c r="G12" s="486">
        <v>6</v>
      </c>
      <c r="H12" s="487">
        <v>7</v>
      </c>
      <c r="I12" s="493">
        <v>8</v>
      </c>
    </row>
    <row r="13" spans="2:9" s="49" customFormat="1" ht="34.5" customHeight="1">
      <c r="B13" s="79"/>
      <c r="C13" s="127" t="s">
        <v>211</v>
      </c>
      <c r="D13" s="80"/>
      <c r="E13" s="241"/>
      <c r="F13" s="489"/>
      <c r="G13" s="494"/>
      <c r="H13" s="241"/>
      <c r="I13" s="359"/>
    </row>
    <row r="14" spans="2:9" s="50" customFormat="1" ht="34.5" customHeight="1">
      <c r="B14" s="176" t="s">
        <v>212</v>
      </c>
      <c r="C14" s="177" t="s">
        <v>213</v>
      </c>
      <c r="D14" s="178">
        <v>1001</v>
      </c>
      <c r="E14" s="520">
        <f>SUM(E15+E22+E29+E30)</f>
        <v>136798</v>
      </c>
      <c r="F14" s="560">
        <f>SUM(F22+F29)</f>
        <v>211024</v>
      </c>
      <c r="G14" s="520">
        <f>SUM(G15+G22+G29+G30)</f>
        <v>105512</v>
      </c>
      <c r="H14" s="562">
        <f>SUM(H22+H29+H30)</f>
        <v>61689</v>
      </c>
      <c r="I14" s="563">
        <f>SUM(H14/G14)</f>
        <v>0.5846633558268254</v>
      </c>
    </row>
    <row r="15" spans="2:9" s="49" customFormat="1" ht="34.5" customHeight="1">
      <c r="B15" s="79">
        <v>60</v>
      </c>
      <c r="C15" s="127" t="s">
        <v>214</v>
      </c>
      <c r="D15" s="80">
        <v>1002</v>
      </c>
      <c r="E15" s="521"/>
      <c r="F15" s="528"/>
      <c r="G15" s="526"/>
      <c r="H15" s="521"/>
      <c r="I15" s="564"/>
    </row>
    <row r="16" spans="2:9" s="49" customFormat="1" ht="34.5" customHeight="1">
      <c r="B16" s="81">
        <v>600</v>
      </c>
      <c r="C16" s="128" t="s">
        <v>215</v>
      </c>
      <c r="D16" s="82">
        <v>1003</v>
      </c>
      <c r="E16" s="521"/>
      <c r="F16" s="528"/>
      <c r="G16" s="526"/>
      <c r="H16" s="521"/>
      <c r="I16" s="564"/>
    </row>
    <row r="17" spans="2:9" s="49" customFormat="1" ht="34.5" customHeight="1">
      <c r="B17" s="81">
        <v>601</v>
      </c>
      <c r="C17" s="128" t="s">
        <v>216</v>
      </c>
      <c r="D17" s="82">
        <v>1004</v>
      </c>
      <c r="E17" s="521"/>
      <c r="F17" s="528"/>
      <c r="G17" s="526"/>
      <c r="H17" s="521"/>
      <c r="I17" s="564"/>
    </row>
    <row r="18" spans="2:9" s="49" customFormat="1" ht="34.5" customHeight="1">
      <c r="B18" s="81">
        <v>602</v>
      </c>
      <c r="C18" s="128" t="s">
        <v>217</v>
      </c>
      <c r="D18" s="82">
        <v>1005</v>
      </c>
      <c r="E18" s="521"/>
      <c r="F18" s="528"/>
      <c r="G18" s="526"/>
      <c r="H18" s="521"/>
      <c r="I18" s="564"/>
    </row>
    <row r="19" spans="2:9" s="49" customFormat="1" ht="34.5" customHeight="1">
      <c r="B19" s="81">
        <v>603</v>
      </c>
      <c r="C19" s="128" t="s">
        <v>218</v>
      </c>
      <c r="D19" s="82">
        <v>1006</v>
      </c>
      <c r="E19" s="521"/>
      <c r="F19" s="528"/>
      <c r="G19" s="526"/>
      <c r="H19" s="521"/>
      <c r="I19" s="564"/>
    </row>
    <row r="20" spans="2:9" s="49" customFormat="1" ht="34.5" customHeight="1">
      <c r="B20" s="81">
        <v>604</v>
      </c>
      <c r="C20" s="128" t="s">
        <v>219</v>
      </c>
      <c r="D20" s="82">
        <v>1007</v>
      </c>
      <c r="E20" s="521"/>
      <c r="F20" s="528"/>
      <c r="G20" s="526"/>
      <c r="H20" s="521"/>
      <c r="I20" s="564"/>
    </row>
    <row r="21" spans="2:9" s="49" customFormat="1" ht="34.5" customHeight="1">
      <c r="B21" s="81">
        <v>605</v>
      </c>
      <c r="C21" s="128" t="s">
        <v>220</v>
      </c>
      <c r="D21" s="82">
        <v>1008</v>
      </c>
      <c r="E21" s="521"/>
      <c r="F21" s="528"/>
      <c r="G21" s="526"/>
      <c r="H21" s="521"/>
      <c r="I21" s="564"/>
    </row>
    <row r="22" spans="2:9" s="49" customFormat="1" ht="34.5" customHeight="1">
      <c r="B22" s="79">
        <v>61</v>
      </c>
      <c r="C22" s="127" t="s">
        <v>221</v>
      </c>
      <c r="D22" s="80">
        <v>1009</v>
      </c>
      <c r="E22" s="522">
        <f>SUM(E27)</f>
        <v>129354</v>
      </c>
      <c r="F22" s="560">
        <f>SUM(F27)</f>
        <v>192524</v>
      </c>
      <c r="G22" s="520">
        <f>SUM(G27)</f>
        <v>96262</v>
      </c>
      <c r="H22" s="565">
        <v>56374</v>
      </c>
      <c r="I22" s="563">
        <f>SUM(H22/G22)</f>
        <v>0.585630882383495</v>
      </c>
    </row>
    <row r="23" spans="2:9" s="49" customFormat="1" ht="34.5" customHeight="1">
      <c r="B23" s="81">
        <v>610</v>
      </c>
      <c r="C23" s="128" t="s">
        <v>222</v>
      </c>
      <c r="D23" s="82">
        <v>1010</v>
      </c>
      <c r="E23" s="521"/>
      <c r="F23" s="528"/>
      <c r="G23" s="526"/>
      <c r="H23" s="521"/>
      <c r="I23" s="564"/>
    </row>
    <row r="24" spans="2:9" s="49" customFormat="1" ht="34.5" customHeight="1">
      <c r="B24" s="81">
        <v>611</v>
      </c>
      <c r="C24" s="128" t="s">
        <v>223</v>
      </c>
      <c r="D24" s="82">
        <v>1011</v>
      </c>
      <c r="E24" s="521"/>
      <c r="F24" s="528"/>
      <c r="G24" s="526"/>
      <c r="H24" s="521"/>
      <c r="I24" s="564"/>
    </row>
    <row r="25" spans="2:9" s="49" customFormat="1" ht="34.5" customHeight="1">
      <c r="B25" s="81">
        <v>612</v>
      </c>
      <c r="C25" s="128" t="s">
        <v>224</v>
      </c>
      <c r="D25" s="82">
        <v>1012</v>
      </c>
      <c r="E25" s="521"/>
      <c r="F25" s="528"/>
      <c r="G25" s="526"/>
      <c r="H25" s="521"/>
      <c r="I25" s="564"/>
    </row>
    <row r="26" spans="2:9" s="49" customFormat="1" ht="34.5" customHeight="1">
      <c r="B26" s="81">
        <v>613</v>
      </c>
      <c r="C26" s="128" t="s">
        <v>225</v>
      </c>
      <c r="D26" s="82">
        <v>1013</v>
      </c>
      <c r="E26" s="521"/>
      <c r="F26" s="528"/>
      <c r="G26" s="526"/>
      <c r="H26" s="521"/>
      <c r="I26" s="564"/>
    </row>
    <row r="27" spans="2:9" s="49" customFormat="1" ht="34.5" customHeight="1">
      <c r="B27" s="81">
        <v>614</v>
      </c>
      <c r="C27" s="128" t="s">
        <v>226</v>
      </c>
      <c r="D27" s="82">
        <v>1014</v>
      </c>
      <c r="E27" s="521">
        <v>129354</v>
      </c>
      <c r="F27" s="528">
        <v>192524</v>
      </c>
      <c r="G27" s="526">
        <v>96262</v>
      </c>
      <c r="H27" s="521">
        <v>56374</v>
      </c>
      <c r="I27" s="563">
        <f>SUM(H27/G27)</f>
        <v>0.585630882383495</v>
      </c>
    </row>
    <row r="28" spans="2:9" s="49" customFormat="1" ht="34.5" customHeight="1">
      <c r="B28" s="81">
        <v>615</v>
      </c>
      <c r="C28" s="128" t="s">
        <v>227</v>
      </c>
      <c r="D28" s="82">
        <v>1015</v>
      </c>
      <c r="E28" s="521"/>
      <c r="F28" s="528"/>
      <c r="G28" s="526"/>
      <c r="H28" s="521"/>
      <c r="I28" s="564"/>
    </row>
    <row r="29" spans="2:9" s="49" customFormat="1" ht="34.5" customHeight="1">
      <c r="B29" s="81">
        <v>64</v>
      </c>
      <c r="C29" s="127" t="s">
        <v>228</v>
      </c>
      <c r="D29" s="80">
        <v>1016</v>
      </c>
      <c r="E29" s="521">
        <v>7444</v>
      </c>
      <c r="F29" s="530">
        <v>18500</v>
      </c>
      <c r="G29" s="444">
        <v>9250</v>
      </c>
      <c r="H29" s="521">
        <v>5315</v>
      </c>
      <c r="I29" s="563">
        <f>SUM(H29/G29)</f>
        <v>0.5745945945945946</v>
      </c>
    </row>
    <row r="30" spans="2:9" s="49" customFormat="1" ht="34.5" customHeight="1">
      <c r="B30" s="81">
        <v>65</v>
      </c>
      <c r="C30" s="127" t="s">
        <v>229</v>
      </c>
      <c r="D30" s="82">
        <v>1017</v>
      </c>
      <c r="E30" s="521"/>
      <c r="F30" s="528"/>
      <c r="G30" s="526"/>
      <c r="H30" s="521"/>
      <c r="I30" s="564"/>
    </row>
    <row r="31" spans="2:9" s="49" customFormat="1" ht="34.5" customHeight="1">
      <c r="B31" s="79"/>
      <c r="C31" s="127" t="s">
        <v>230</v>
      </c>
      <c r="E31" s="521"/>
      <c r="F31" s="528"/>
      <c r="G31" s="526"/>
      <c r="H31" s="521"/>
      <c r="I31" s="564"/>
    </row>
    <row r="32" spans="2:9" s="49" customFormat="1" ht="39.75" customHeight="1">
      <c r="B32" s="176" t="s">
        <v>231</v>
      </c>
      <c r="C32" s="177" t="s">
        <v>232</v>
      </c>
      <c r="D32" s="178">
        <v>1018</v>
      </c>
      <c r="E32" s="520">
        <f>SUM(E37:E43)</f>
        <v>141964</v>
      </c>
      <c r="F32" s="560">
        <f>SUM(F37:F43)</f>
        <v>205951</v>
      </c>
      <c r="G32" s="520">
        <f>SUM(G37:G43)</f>
        <v>102977</v>
      </c>
      <c r="H32" s="562">
        <f>SUM(H33-H34-H35+H36+H37+H38+H39+H40+H41+H42+H43)</f>
        <v>60307</v>
      </c>
      <c r="I32" s="563">
        <f>SUM(H32/G32)</f>
        <v>0.5856356273731027</v>
      </c>
    </row>
    <row r="33" spans="2:9" s="49" customFormat="1" ht="34.5" customHeight="1">
      <c r="B33" s="81">
        <v>50</v>
      </c>
      <c r="C33" s="128" t="s">
        <v>233</v>
      </c>
      <c r="D33" s="181">
        <v>1019</v>
      </c>
      <c r="E33" s="521"/>
      <c r="F33" s="528"/>
      <c r="G33" s="526"/>
      <c r="H33" s="521"/>
      <c r="I33" s="564"/>
    </row>
    <row r="34" spans="2:9" s="49" customFormat="1" ht="34.5" customHeight="1">
      <c r="B34" s="81">
        <v>62</v>
      </c>
      <c r="C34" s="128" t="s">
        <v>234</v>
      </c>
      <c r="D34" s="82">
        <v>1020</v>
      </c>
      <c r="E34" s="521"/>
      <c r="F34" s="528"/>
      <c r="G34" s="526"/>
      <c r="H34" s="521"/>
      <c r="I34" s="564"/>
    </row>
    <row r="35" spans="2:9" s="49" customFormat="1" ht="34.5" customHeight="1">
      <c r="B35" s="81">
        <v>630</v>
      </c>
      <c r="C35" s="128" t="s">
        <v>235</v>
      </c>
      <c r="D35" s="181">
        <v>1021</v>
      </c>
      <c r="E35" s="521"/>
      <c r="F35" s="528"/>
      <c r="G35" s="526"/>
      <c r="H35" s="521"/>
      <c r="I35" s="564"/>
    </row>
    <row r="36" spans="2:9" s="49" customFormat="1" ht="34.5" customHeight="1">
      <c r="B36" s="81">
        <v>631</v>
      </c>
      <c r="C36" s="128" t="s">
        <v>236</v>
      </c>
      <c r="D36" s="82">
        <v>1022</v>
      </c>
      <c r="E36" s="521"/>
      <c r="F36" s="528"/>
      <c r="G36" s="526"/>
      <c r="H36" s="521"/>
      <c r="I36" s="564"/>
    </row>
    <row r="37" spans="2:10" s="49" customFormat="1" ht="34.5" customHeight="1">
      <c r="B37" s="81" t="s">
        <v>237</v>
      </c>
      <c r="C37" s="128" t="s">
        <v>238</v>
      </c>
      <c r="D37" s="82">
        <v>1023</v>
      </c>
      <c r="E37" s="521">
        <v>9052</v>
      </c>
      <c r="F37" s="528">
        <v>18549</v>
      </c>
      <c r="G37" s="526">
        <v>9275</v>
      </c>
      <c r="H37" s="521">
        <v>4845</v>
      </c>
      <c r="I37" s="563">
        <f>SUM(H37/G37)</f>
        <v>0.5223719676549865</v>
      </c>
      <c r="J37" s="377"/>
    </row>
    <row r="38" spans="2:10" s="49" customFormat="1" ht="34.5" customHeight="1">
      <c r="B38" s="81">
        <v>513</v>
      </c>
      <c r="C38" s="128" t="s">
        <v>239</v>
      </c>
      <c r="D38" s="82">
        <v>1024</v>
      </c>
      <c r="E38" s="521">
        <v>8589</v>
      </c>
      <c r="F38" s="528">
        <v>9550</v>
      </c>
      <c r="G38" s="526">
        <v>4775</v>
      </c>
      <c r="H38" s="521">
        <v>4846</v>
      </c>
      <c r="I38" s="563">
        <f>SUM(H38/G38)</f>
        <v>1.014869109947644</v>
      </c>
      <c r="J38" s="377"/>
    </row>
    <row r="39" spans="2:9" s="49" customFormat="1" ht="34.5" customHeight="1">
      <c r="B39" s="81">
        <v>52</v>
      </c>
      <c r="C39" s="128" t="s">
        <v>240</v>
      </c>
      <c r="D39" s="82">
        <v>1025</v>
      </c>
      <c r="E39" s="521">
        <v>35594</v>
      </c>
      <c r="F39" s="528">
        <v>53103</v>
      </c>
      <c r="G39" s="526">
        <v>26552</v>
      </c>
      <c r="H39" s="521">
        <v>17949</v>
      </c>
      <c r="I39" s="563">
        <f>SUM(H39/G39)</f>
        <v>0.6759942753841518</v>
      </c>
    </row>
    <row r="40" spans="2:9" s="49" customFormat="1" ht="34.5" customHeight="1">
      <c r="B40" s="81">
        <v>53</v>
      </c>
      <c r="C40" s="128" t="s">
        <v>241</v>
      </c>
      <c r="D40" s="82">
        <v>1026</v>
      </c>
      <c r="E40" s="521">
        <v>58998</v>
      </c>
      <c r="F40" s="528">
        <v>80520</v>
      </c>
      <c r="G40" s="526">
        <v>40260</v>
      </c>
      <c r="H40" s="521">
        <v>17151</v>
      </c>
      <c r="I40" s="563">
        <f>SUM(H40/G40)</f>
        <v>0.4260059612518629</v>
      </c>
    </row>
    <row r="41" spans="2:9" s="49" customFormat="1" ht="34.5" customHeight="1">
      <c r="B41" s="81">
        <v>540</v>
      </c>
      <c r="C41" s="128" t="s">
        <v>242</v>
      </c>
      <c r="D41" s="82">
        <v>1027</v>
      </c>
      <c r="E41" s="521">
        <v>2500</v>
      </c>
      <c r="F41" s="528">
        <v>3500</v>
      </c>
      <c r="G41" s="526">
        <v>1750</v>
      </c>
      <c r="H41" s="521">
        <v>1750</v>
      </c>
      <c r="I41" s="563">
        <f>SUM(H41/G41)</f>
        <v>1</v>
      </c>
    </row>
    <row r="42" spans="2:9" s="49" customFormat="1" ht="34.5" customHeight="1">
      <c r="B42" s="81" t="s">
        <v>243</v>
      </c>
      <c r="C42" s="128" t="s">
        <v>244</v>
      </c>
      <c r="D42" s="82">
        <v>1028</v>
      </c>
      <c r="E42" s="523"/>
      <c r="F42" s="528"/>
      <c r="G42" s="526"/>
      <c r="H42" s="523"/>
      <c r="I42" s="564"/>
    </row>
    <row r="43" spans="2:9" s="52" customFormat="1" ht="34.5" customHeight="1">
      <c r="B43" s="81">
        <v>55</v>
      </c>
      <c r="C43" s="128" t="s">
        <v>245</v>
      </c>
      <c r="D43" s="82">
        <v>1029</v>
      </c>
      <c r="E43" s="524">
        <v>27231</v>
      </c>
      <c r="F43" s="528">
        <v>40729</v>
      </c>
      <c r="G43" s="526">
        <v>20365</v>
      </c>
      <c r="H43" s="524">
        <v>13766</v>
      </c>
      <c r="I43" s="563">
        <f>SUM(H43/G43)</f>
        <v>0.6759636631475571</v>
      </c>
    </row>
    <row r="44" spans="2:9" s="52" customFormat="1" ht="34.5" customHeight="1">
      <c r="B44" s="176"/>
      <c r="C44" s="177" t="s">
        <v>246</v>
      </c>
      <c r="D44" s="178">
        <v>1030</v>
      </c>
      <c r="E44" s="525"/>
      <c r="F44" s="560">
        <f>SUM(F14-F32)</f>
        <v>5073</v>
      </c>
      <c r="G44" s="520">
        <v>2537</v>
      </c>
      <c r="H44" s="560">
        <f>SUM(H14-H32)</f>
        <v>1382</v>
      </c>
      <c r="I44" s="563">
        <f>SUM(H44/G44)</f>
        <v>0.5447378793851005</v>
      </c>
    </row>
    <row r="45" spans="2:9" s="52" customFormat="1" ht="34.5" customHeight="1">
      <c r="B45" s="176"/>
      <c r="C45" s="177" t="s">
        <v>247</v>
      </c>
      <c r="D45" s="178">
        <v>1031</v>
      </c>
      <c r="E45" s="525">
        <f>SUM(E32-E14)</f>
        <v>5166</v>
      </c>
      <c r="F45" s="561"/>
      <c r="G45" s="522"/>
      <c r="H45" s="525"/>
      <c r="I45" s="563"/>
    </row>
    <row r="46" spans="2:9" s="52" customFormat="1" ht="34.5" customHeight="1">
      <c r="B46" s="176">
        <v>66</v>
      </c>
      <c r="C46" s="177" t="s">
        <v>248</v>
      </c>
      <c r="D46" s="178">
        <v>1032</v>
      </c>
      <c r="E46" s="525">
        <f>SUM(E52)</f>
        <v>2733</v>
      </c>
      <c r="F46" s="561">
        <v>3020</v>
      </c>
      <c r="G46" s="522">
        <v>1510</v>
      </c>
      <c r="H46" s="525">
        <v>1481</v>
      </c>
      <c r="I46" s="563">
        <f>SUM(H46/G46)</f>
        <v>0.980794701986755</v>
      </c>
    </row>
    <row r="47" spans="2:9" s="52" customFormat="1" ht="34.5" customHeight="1">
      <c r="B47" s="79" t="s">
        <v>249</v>
      </c>
      <c r="C47" s="127" t="s">
        <v>250</v>
      </c>
      <c r="D47" s="180">
        <v>1033</v>
      </c>
      <c r="E47" s="524"/>
      <c r="F47" s="528"/>
      <c r="G47" s="526"/>
      <c r="H47" s="524"/>
      <c r="I47" s="564"/>
    </row>
    <row r="48" spans="2:9" s="52" customFormat="1" ht="34.5" customHeight="1">
      <c r="B48" s="81">
        <v>660</v>
      </c>
      <c r="C48" s="128" t="s">
        <v>251</v>
      </c>
      <c r="D48" s="181">
        <v>1034</v>
      </c>
      <c r="E48" s="524"/>
      <c r="F48" s="528"/>
      <c r="G48" s="526"/>
      <c r="H48" s="524"/>
      <c r="I48" s="566"/>
    </row>
    <row r="49" spans="2:9" s="52" customFormat="1" ht="34.5" customHeight="1">
      <c r="B49" s="81">
        <v>661</v>
      </c>
      <c r="C49" s="128" t="s">
        <v>252</v>
      </c>
      <c r="D49" s="181">
        <v>1035</v>
      </c>
      <c r="E49" s="524"/>
      <c r="F49" s="528"/>
      <c r="G49" s="526"/>
      <c r="H49" s="524"/>
      <c r="I49" s="567"/>
    </row>
    <row r="50" spans="2:9" s="52" customFormat="1" ht="34.5" customHeight="1">
      <c r="B50" s="81">
        <v>665</v>
      </c>
      <c r="C50" s="128" t="s">
        <v>253</v>
      </c>
      <c r="D50" s="82">
        <v>1036</v>
      </c>
      <c r="E50" s="524"/>
      <c r="F50" s="528"/>
      <c r="G50" s="526"/>
      <c r="H50" s="524"/>
      <c r="I50" s="566"/>
    </row>
    <row r="51" spans="2:9" s="52" customFormat="1" ht="34.5" customHeight="1">
      <c r="B51" s="81">
        <v>669</v>
      </c>
      <c r="C51" s="128" t="s">
        <v>254</v>
      </c>
      <c r="D51" s="82">
        <v>1037</v>
      </c>
      <c r="E51" s="524"/>
      <c r="F51" s="528"/>
      <c r="G51" s="526"/>
      <c r="H51" s="524"/>
      <c r="I51" s="566"/>
    </row>
    <row r="52" spans="2:9" s="52" customFormat="1" ht="34.5" customHeight="1">
      <c r="B52" s="79">
        <v>662</v>
      </c>
      <c r="C52" s="127" t="s">
        <v>255</v>
      </c>
      <c r="D52" s="80">
        <v>1038</v>
      </c>
      <c r="E52" s="524">
        <v>2733</v>
      </c>
      <c r="F52" s="528">
        <v>3020</v>
      </c>
      <c r="G52" s="526">
        <v>1510</v>
      </c>
      <c r="H52" s="524">
        <v>1481</v>
      </c>
      <c r="I52" s="563">
        <f>SUM(H52/G52)</f>
        <v>0.980794701986755</v>
      </c>
    </row>
    <row r="53" spans="2:9" s="52" customFormat="1" ht="34.5" customHeight="1">
      <c r="B53" s="79" t="s">
        <v>256</v>
      </c>
      <c r="C53" s="127" t="s">
        <v>257</v>
      </c>
      <c r="D53" s="80">
        <v>1039</v>
      </c>
      <c r="E53" s="523"/>
      <c r="F53" s="528"/>
      <c r="G53" s="526"/>
      <c r="H53" s="523"/>
      <c r="I53" s="566"/>
    </row>
    <row r="54" spans="2:9" s="52" customFormat="1" ht="34.5" customHeight="1">
      <c r="B54" s="176">
        <v>56</v>
      </c>
      <c r="C54" s="177" t="s">
        <v>258</v>
      </c>
      <c r="D54" s="178">
        <v>1040</v>
      </c>
      <c r="E54" s="525">
        <f>SUM(E60)</f>
        <v>77</v>
      </c>
      <c r="F54" s="561">
        <v>1130</v>
      </c>
      <c r="G54" s="522">
        <v>565</v>
      </c>
      <c r="H54" s="525">
        <v>215</v>
      </c>
      <c r="I54" s="563">
        <f>SUM(H54/G54)</f>
        <v>0.3805309734513274</v>
      </c>
    </row>
    <row r="55" spans="2:9" ht="34.5" customHeight="1">
      <c r="B55" s="79" t="s">
        <v>259</v>
      </c>
      <c r="C55" s="127" t="s">
        <v>682</v>
      </c>
      <c r="D55" s="80">
        <v>1041</v>
      </c>
      <c r="E55" s="524"/>
      <c r="F55" s="528"/>
      <c r="G55" s="526"/>
      <c r="H55" s="524"/>
      <c r="I55" s="566"/>
    </row>
    <row r="56" spans="2:9" ht="34.5" customHeight="1">
      <c r="B56" s="81">
        <v>560</v>
      </c>
      <c r="C56" s="128" t="s">
        <v>260</v>
      </c>
      <c r="D56" s="181">
        <v>1042</v>
      </c>
      <c r="E56" s="524"/>
      <c r="F56" s="528"/>
      <c r="G56" s="526"/>
      <c r="H56" s="524"/>
      <c r="I56" s="566"/>
    </row>
    <row r="57" spans="2:9" ht="34.5" customHeight="1">
      <c r="B57" s="81">
        <v>561</v>
      </c>
      <c r="C57" s="128" t="s">
        <v>261</v>
      </c>
      <c r="D57" s="181">
        <v>1043</v>
      </c>
      <c r="E57" s="524"/>
      <c r="F57" s="528"/>
      <c r="G57" s="526"/>
      <c r="H57" s="524"/>
      <c r="I57" s="566"/>
    </row>
    <row r="58" spans="2:9" ht="34.5" customHeight="1">
      <c r="B58" s="81">
        <v>565</v>
      </c>
      <c r="C58" s="128" t="s">
        <v>262</v>
      </c>
      <c r="D58" s="181">
        <v>1044</v>
      </c>
      <c r="E58" s="524"/>
      <c r="F58" s="528"/>
      <c r="G58" s="526"/>
      <c r="H58" s="524"/>
      <c r="I58" s="566"/>
    </row>
    <row r="59" spans="2:9" ht="34.5" customHeight="1">
      <c r="B59" s="81" t="s">
        <v>263</v>
      </c>
      <c r="C59" s="128" t="s">
        <v>264</v>
      </c>
      <c r="D59" s="82">
        <v>1045</v>
      </c>
      <c r="E59" s="524"/>
      <c r="F59" s="528"/>
      <c r="G59" s="526"/>
      <c r="H59" s="524"/>
      <c r="I59" s="566"/>
    </row>
    <row r="60" spans="2:9" ht="34.5" customHeight="1">
      <c r="B60" s="81">
        <v>562</v>
      </c>
      <c r="C60" s="127" t="s">
        <v>265</v>
      </c>
      <c r="D60" s="80">
        <v>1046</v>
      </c>
      <c r="E60" s="524">
        <v>77</v>
      </c>
      <c r="F60" s="528">
        <v>1130</v>
      </c>
      <c r="G60" s="526">
        <v>565</v>
      </c>
      <c r="H60" s="524">
        <v>215</v>
      </c>
      <c r="I60" s="563">
        <f>SUM(H60/G60)</f>
        <v>0.3805309734513274</v>
      </c>
    </row>
    <row r="61" spans="2:9" ht="34.5" customHeight="1">
      <c r="B61" s="79" t="s">
        <v>266</v>
      </c>
      <c r="C61" s="127" t="s">
        <v>267</v>
      </c>
      <c r="D61" s="80">
        <v>1047</v>
      </c>
      <c r="E61" s="524"/>
      <c r="F61" s="528"/>
      <c r="G61" s="526"/>
      <c r="H61" s="524"/>
      <c r="I61" s="566"/>
    </row>
    <row r="62" spans="2:9" ht="34.5" customHeight="1">
      <c r="B62" s="176"/>
      <c r="C62" s="177" t="s">
        <v>268</v>
      </c>
      <c r="D62" s="178">
        <v>1048</v>
      </c>
      <c r="E62" s="520">
        <f>SUM(E46-E54)</f>
        <v>2656</v>
      </c>
      <c r="F62" s="561">
        <f>SUM(F46-F54)</f>
        <v>1890</v>
      </c>
      <c r="G62" s="522">
        <f>SUM(G46-G54)</f>
        <v>945</v>
      </c>
      <c r="H62" s="525">
        <f>SUM(H46-H54)</f>
        <v>1266</v>
      </c>
      <c r="I62" s="563">
        <f>SUM(H62/G62)</f>
        <v>1.3396825396825396</v>
      </c>
    </row>
    <row r="63" spans="2:9" ht="34.5" customHeight="1">
      <c r="B63" s="176"/>
      <c r="C63" s="177" t="s">
        <v>269</v>
      </c>
      <c r="D63" s="178">
        <v>1049</v>
      </c>
      <c r="E63" s="525"/>
      <c r="F63" s="561"/>
      <c r="G63" s="522"/>
      <c r="H63" s="525"/>
      <c r="I63" s="563"/>
    </row>
    <row r="64" spans="2:9" ht="34.5" customHeight="1">
      <c r="B64" s="81" t="s">
        <v>270</v>
      </c>
      <c r="C64" s="128" t="s">
        <v>271</v>
      </c>
      <c r="D64" s="82">
        <v>1050</v>
      </c>
      <c r="E64" s="524"/>
      <c r="F64" s="528"/>
      <c r="G64" s="526"/>
      <c r="H64" s="524"/>
      <c r="I64" s="566"/>
    </row>
    <row r="65" spans="2:9" ht="34.5" customHeight="1">
      <c r="B65" s="81" t="s">
        <v>272</v>
      </c>
      <c r="C65" s="128" t="s">
        <v>273</v>
      </c>
      <c r="D65" s="181">
        <v>1051</v>
      </c>
      <c r="E65" s="524"/>
      <c r="F65" s="528"/>
      <c r="G65" s="526"/>
      <c r="H65" s="524"/>
      <c r="I65" s="566"/>
    </row>
    <row r="66" spans="2:9" ht="34.5" customHeight="1">
      <c r="B66" s="176" t="s">
        <v>274</v>
      </c>
      <c r="C66" s="177" t="s">
        <v>275</v>
      </c>
      <c r="D66" s="178">
        <v>1052</v>
      </c>
      <c r="E66" s="525"/>
      <c r="F66" s="561"/>
      <c r="G66" s="522"/>
      <c r="H66" s="525">
        <v>38</v>
      </c>
      <c r="I66" s="568"/>
    </row>
    <row r="67" spans="2:9" ht="34.5" customHeight="1">
      <c r="B67" s="176" t="s">
        <v>276</v>
      </c>
      <c r="C67" s="177" t="s">
        <v>277</v>
      </c>
      <c r="D67" s="178">
        <v>1053</v>
      </c>
      <c r="E67" s="525">
        <v>1959</v>
      </c>
      <c r="F67" s="560">
        <v>4600</v>
      </c>
      <c r="G67" s="520">
        <v>2300</v>
      </c>
      <c r="H67" s="525">
        <v>309</v>
      </c>
      <c r="I67" s="563">
        <f>SUM(H67/G67)</f>
        <v>0.13434782608695653</v>
      </c>
    </row>
    <row r="68" spans="2:9" ht="34.5" customHeight="1">
      <c r="B68" s="182"/>
      <c r="C68" s="183" t="s">
        <v>278</v>
      </c>
      <c r="D68" s="181">
        <v>1054</v>
      </c>
      <c r="E68" s="526"/>
      <c r="F68" s="528">
        <f>SUM(F44-F45+F62-F63+F64-F65+F66-F67)</f>
        <v>2363</v>
      </c>
      <c r="G68" s="526">
        <f>SUM(G44-G45+G62-G63+G64-G65+G66-G67)</f>
        <v>1182</v>
      </c>
      <c r="H68" s="528">
        <f>SUM(H44-H45+H62-H63+H64-H65+H66-H67)</f>
        <v>2377</v>
      </c>
      <c r="I68" s="569"/>
    </row>
    <row r="69" spans="2:9" ht="34.5" customHeight="1">
      <c r="B69" s="182"/>
      <c r="C69" s="183" t="s">
        <v>279</v>
      </c>
      <c r="D69" s="181">
        <v>1055</v>
      </c>
      <c r="E69" s="527">
        <f>SUM(E45-E44+E63-E62+E65-E64+E67-E66)</f>
        <v>4469</v>
      </c>
      <c r="F69" s="528"/>
      <c r="G69" s="526"/>
      <c r="H69" s="527"/>
      <c r="I69" s="569"/>
    </row>
    <row r="70" spans="2:9" ht="34.5" customHeight="1">
      <c r="B70" s="81" t="s">
        <v>151</v>
      </c>
      <c r="C70" s="128" t="s">
        <v>280</v>
      </c>
      <c r="D70" s="82">
        <v>1056</v>
      </c>
      <c r="E70" s="524"/>
      <c r="F70" s="528"/>
      <c r="G70" s="526"/>
      <c r="H70" s="524"/>
      <c r="I70" s="566"/>
    </row>
    <row r="71" spans="2:9" ht="34.5" customHeight="1">
      <c r="B71" s="81" t="s">
        <v>152</v>
      </c>
      <c r="C71" s="128" t="s">
        <v>281</v>
      </c>
      <c r="D71" s="181">
        <v>1057</v>
      </c>
      <c r="E71" s="524">
        <v>20</v>
      </c>
      <c r="F71" s="528">
        <v>100</v>
      </c>
      <c r="G71" s="526">
        <v>50</v>
      </c>
      <c r="H71" s="524">
        <v>34</v>
      </c>
      <c r="I71" s="566"/>
    </row>
    <row r="72" spans="2:9" ht="34.5" customHeight="1">
      <c r="B72" s="176"/>
      <c r="C72" s="177" t="s">
        <v>282</v>
      </c>
      <c r="D72" s="178">
        <v>1058</v>
      </c>
      <c r="E72" s="525"/>
      <c r="F72" s="560">
        <f>SUM(F68-F69+F70-F71)</f>
        <v>2263</v>
      </c>
      <c r="G72" s="520">
        <f>SUM(G68-G69+G70-G71)</f>
        <v>1132</v>
      </c>
      <c r="H72" s="560">
        <f>SUM(H68-H69+H70-H71)</f>
        <v>2343</v>
      </c>
      <c r="I72" s="563">
        <f>SUM(H72/G72)</f>
        <v>2.0697879858657244</v>
      </c>
    </row>
    <row r="73" spans="2:9" ht="34.5" customHeight="1">
      <c r="B73" s="184"/>
      <c r="C73" s="179" t="s">
        <v>283</v>
      </c>
      <c r="D73" s="178">
        <v>1059</v>
      </c>
      <c r="E73" s="525">
        <f>SUM(E69-E68+E71-E70)</f>
        <v>4489</v>
      </c>
      <c r="F73" s="561"/>
      <c r="G73" s="522"/>
      <c r="H73" s="525"/>
      <c r="I73" s="568"/>
    </row>
    <row r="74" spans="2:9" ht="34.5" customHeight="1">
      <c r="B74" s="81"/>
      <c r="C74" s="129" t="s">
        <v>284</v>
      </c>
      <c r="D74" s="82"/>
      <c r="E74" s="524"/>
      <c r="F74" s="528"/>
      <c r="G74" s="526"/>
      <c r="H74" s="524"/>
      <c r="I74" s="566"/>
    </row>
    <row r="75" spans="2:9" ht="34.5" customHeight="1">
      <c r="B75" s="81">
        <v>721</v>
      </c>
      <c r="C75" s="129" t="s">
        <v>285</v>
      </c>
      <c r="D75" s="82">
        <v>1060</v>
      </c>
      <c r="E75" s="526">
        <f>SUM(E72*0.15)</f>
        <v>0</v>
      </c>
      <c r="F75" s="528">
        <f>SUM(F72*0.15)</f>
        <v>339.45</v>
      </c>
      <c r="G75" s="526">
        <f>SUM(G72*0.15)</f>
        <v>169.79999999999998</v>
      </c>
      <c r="H75" s="524">
        <f>SUM(H72*0.15)</f>
        <v>351.45</v>
      </c>
      <c r="I75" s="563">
        <f>SUM(H75/G75)</f>
        <v>2.0697879858657244</v>
      </c>
    </row>
    <row r="76" spans="2:9" ht="34.5" customHeight="1">
      <c r="B76" s="81" t="s">
        <v>286</v>
      </c>
      <c r="C76" s="129" t="s">
        <v>287</v>
      </c>
      <c r="D76" s="181">
        <v>1061</v>
      </c>
      <c r="E76" s="524"/>
      <c r="F76" s="528"/>
      <c r="G76" s="526"/>
      <c r="H76" s="524"/>
      <c r="I76" s="566"/>
    </row>
    <row r="77" spans="2:9" ht="34.5" customHeight="1">
      <c r="B77" s="81" t="s">
        <v>286</v>
      </c>
      <c r="C77" s="129" t="s">
        <v>288</v>
      </c>
      <c r="D77" s="181">
        <v>1062</v>
      </c>
      <c r="E77" s="524"/>
      <c r="F77" s="528"/>
      <c r="G77" s="526"/>
      <c r="H77" s="524"/>
      <c r="I77" s="566"/>
    </row>
    <row r="78" spans="2:9" ht="34.5" customHeight="1">
      <c r="B78" s="81">
        <v>723</v>
      </c>
      <c r="C78" s="129" t="s">
        <v>289</v>
      </c>
      <c r="D78" s="82">
        <v>1063</v>
      </c>
      <c r="E78" s="524"/>
      <c r="F78" s="528"/>
      <c r="G78" s="526"/>
      <c r="H78" s="524"/>
      <c r="I78" s="566"/>
    </row>
    <row r="79" spans="2:9" ht="34.5" customHeight="1">
      <c r="B79" s="176"/>
      <c r="C79" s="179" t="s">
        <v>683</v>
      </c>
      <c r="D79" s="178">
        <v>1064</v>
      </c>
      <c r="E79" s="525"/>
      <c r="F79" s="560">
        <f>SUM(F72-F75)</f>
        <v>1923.55</v>
      </c>
      <c r="G79" s="560">
        <f>SUM(G72-G75)</f>
        <v>962.2</v>
      </c>
      <c r="H79" s="570">
        <f>SUM(H72-H75)</f>
        <v>1991.55</v>
      </c>
      <c r="I79" s="563">
        <f>SUM(H79/G79)</f>
        <v>2.0697879858657244</v>
      </c>
    </row>
    <row r="80" spans="2:9" ht="34.5" customHeight="1">
      <c r="B80" s="184"/>
      <c r="C80" s="179" t="s">
        <v>684</v>
      </c>
      <c r="D80" s="178">
        <v>1065</v>
      </c>
      <c r="E80" s="525">
        <f>SUM(E73-E72+E75+E76-E77+E78)</f>
        <v>4489</v>
      </c>
      <c r="F80" s="529"/>
      <c r="G80" s="571"/>
      <c r="H80" s="525"/>
      <c r="I80" s="568"/>
    </row>
    <row r="81" spans="2:9" ht="34.5" customHeight="1">
      <c r="B81" s="83"/>
      <c r="C81" s="129" t="s">
        <v>290</v>
      </c>
      <c r="D81" s="82">
        <v>1066</v>
      </c>
      <c r="E81" s="393"/>
      <c r="F81" s="490"/>
      <c r="G81" s="495"/>
      <c r="H81" s="393"/>
      <c r="I81" s="394"/>
    </row>
    <row r="82" spans="2:9" ht="34.5" customHeight="1">
      <c r="B82" s="83"/>
      <c r="C82" s="129" t="s">
        <v>291</v>
      </c>
      <c r="D82" s="82">
        <v>1067</v>
      </c>
      <c r="E82" s="393"/>
      <c r="F82" s="490"/>
      <c r="G82" s="495"/>
      <c r="H82" s="393"/>
      <c r="I82" s="394"/>
    </row>
    <row r="83" spans="2:9" ht="34.5" customHeight="1">
      <c r="B83" s="83"/>
      <c r="C83" s="129" t="s">
        <v>685</v>
      </c>
      <c r="D83" s="82">
        <v>1068</v>
      </c>
      <c r="E83" s="242"/>
      <c r="F83" s="491"/>
      <c r="G83" s="468"/>
      <c r="H83" s="242"/>
      <c r="I83" s="375"/>
    </row>
    <row r="84" spans="2:9" ht="34.5" customHeight="1">
      <c r="B84" s="83"/>
      <c r="C84" s="129" t="s">
        <v>686</v>
      </c>
      <c r="D84" s="82">
        <v>1069</v>
      </c>
      <c r="E84" s="242"/>
      <c r="F84" s="491"/>
      <c r="G84" s="468"/>
      <c r="H84" s="242"/>
      <c r="I84" s="375"/>
    </row>
    <row r="85" spans="2:9" ht="34.5" customHeight="1">
      <c r="B85" s="83"/>
      <c r="C85" s="129" t="s">
        <v>687</v>
      </c>
      <c r="D85" s="181"/>
      <c r="E85" s="242"/>
      <c r="F85" s="491"/>
      <c r="G85" s="468"/>
      <c r="H85" s="242"/>
      <c r="I85" s="375"/>
    </row>
    <row r="86" spans="2:9" ht="34.5" customHeight="1">
      <c r="B86" s="83"/>
      <c r="C86" s="129" t="s">
        <v>153</v>
      </c>
      <c r="D86" s="181">
        <v>1070</v>
      </c>
      <c r="E86" s="242"/>
      <c r="F86" s="491"/>
      <c r="G86" s="468"/>
      <c r="H86" s="242"/>
      <c r="I86" s="375"/>
    </row>
    <row r="87" spans="2:9" ht="34.5" customHeight="1" thickBot="1">
      <c r="B87" s="84"/>
      <c r="C87" s="130" t="s">
        <v>154</v>
      </c>
      <c r="D87" s="124">
        <v>1071</v>
      </c>
      <c r="E87" s="243"/>
      <c r="F87" s="492"/>
      <c r="G87" s="496"/>
      <c r="H87" s="243"/>
      <c r="I87" s="376"/>
    </row>
    <row r="88" spans="2:9" ht="34.5" customHeight="1">
      <c r="B88" s="599"/>
      <c r="C88" s="600"/>
      <c r="D88" s="185"/>
      <c r="E88" s="45"/>
      <c r="F88" s="45"/>
      <c r="G88" s="45"/>
      <c r="H88" s="45"/>
      <c r="I88" s="601"/>
    </row>
    <row r="89" spans="2:9" ht="34.5" customHeight="1">
      <c r="B89" s="603"/>
      <c r="C89" s="604"/>
      <c r="D89" s="605"/>
      <c r="E89" s="606"/>
      <c r="F89" s="606"/>
      <c r="G89" s="606"/>
      <c r="H89" s="606"/>
      <c r="I89" s="607"/>
    </row>
    <row r="90" spans="2:9" ht="20.25">
      <c r="B90" s="608"/>
      <c r="C90" s="608"/>
      <c r="D90" s="605"/>
      <c r="E90" s="609"/>
      <c r="F90" s="608"/>
      <c r="G90" s="608"/>
      <c r="H90" s="608"/>
      <c r="I90" s="608"/>
    </row>
    <row r="91" spans="2:9" ht="20.25">
      <c r="B91" s="608" t="s">
        <v>670</v>
      </c>
      <c r="C91" s="608"/>
      <c r="D91" s="605"/>
      <c r="E91" s="610"/>
      <c r="F91" s="611"/>
      <c r="G91" s="608" t="s">
        <v>671</v>
      </c>
      <c r="H91" s="612"/>
      <c r="I91" s="608"/>
    </row>
    <row r="92" spans="2:9" ht="20.25">
      <c r="B92" s="608"/>
      <c r="C92" s="608"/>
      <c r="D92" s="610" t="s">
        <v>75</v>
      </c>
      <c r="E92" s="608"/>
      <c r="F92" s="608"/>
      <c r="G92" s="608"/>
      <c r="H92" s="608"/>
      <c r="I92" s="608"/>
    </row>
    <row r="93" spans="2:9" ht="20.25">
      <c r="B93" s="608"/>
      <c r="C93" s="608"/>
      <c r="D93" s="608"/>
      <c r="E93" s="608"/>
      <c r="F93" s="608"/>
      <c r="G93" s="608"/>
      <c r="H93" s="608"/>
      <c r="I93" s="608"/>
    </row>
  </sheetData>
  <sheetProtection/>
  <mergeCells count="8">
    <mergeCell ref="B6:I6"/>
    <mergeCell ref="B10:B11"/>
    <mergeCell ref="I10:I11"/>
    <mergeCell ref="C10:C11"/>
    <mergeCell ref="F10:F11"/>
    <mergeCell ref="G10:H10"/>
    <mergeCell ref="E10:E11"/>
    <mergeCell ref="D10:D11"/>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
      <selection activeCell="B31" sqref="B31:C31"/>
    </sheetView>
  </sheetViews>
  <sheetFormatPr defaultColWidth="9.140625" defaultRowHeight="12.75"/>
  <cols>
    <col min="1" max="1" width="9.140625" style="19" customWidth="1"/>
    <col min="2" max="2" width="31.7109375" style="19" customWidth="1"/>
    <col min="3" max="3" width="28.28125" style="19" bestFit="1" customWidth="1"/>
    <col min="4" max="4" width="12.8515625" style="19" customWidth="1"/>
    <col min="5" max="5" width="16.7109375" style="19" customWidth="1"/>
    <col min="6" max="6" width="19.421875" style="19" customWidth="1"/>
    <col min="7" max="8" width="27.28125" style="19" customWidth="1"/>
    <col min="9" max="10" width="13.7109375" style="19" customWidth="1"/>
    <col min="11" max="11" width="16.57421875" style="19" customWidth="1"/>
    <col min="12" max="22" width="13.7109375" style="19" customWidth="1"/>
    <col min="23" max="16384" width="9.140625" style="19" customWidth="1"/>
  </cols>
  <sheetData>
    <row r="2" ht="15.75">
      <c r="V2" s="14" t="s">
        <v>644</v>
      </c>
    </row>
    <row r="4" ht="15.75">
      <c r="B4" s="11" t="s">
        <v>801</v>
      </c>
    </row>
    <row r="5" ht="15.75">
      <c r="B5" s="11" t="s">
        <v>800</v>
      </c>
    </row>
    <row r="6" ht="15.75">
      <c r="B6" s="11" t="s">
        <v>209</v>
      </c>
    </row>
    <row r="7" ht="15.75">
      <c r="A7" s="11"/>
    </row>
    <row r="8" spans="1:22" ht="20.25">
      <c r="A8" s="11"/>
      <c r="B8" s="721" t="s">
        <v>73</v>
      </c>
      <c r="C8" s="721"/>
      <c r="D8" s="721"/>
      <c r="E8" s="721"/>
      <c r="F8" s="721"/>
      <c r="G8" s="721"/>
      <c r="H8" s="721"/>
      <c r="I8" s="721"/>
      <c r="J8" s="721"/>
      <c r="K8" s="721"/>
      <c r="L8" s="721"/>
      <c r="M8" s="721"/>
      <c r="N8" s="721"/>
      <c r="O8" s="721"/>
      <c r="P8" s="721"/>
      <c r="Q8" s="721"/>
      <c r="R8" s="721"/>
      <c r="S8" s="721"/>
      <c r="T8" s="721"/>
      <c r="U8" s="721"/>
      <c r="V8" s="721"/>
    </row>
    <row r="9" spans="4:14" ht="16.5" thickBot="1">
      <c r="D9" s="21"/>
      <c r="E9" s="21"/>
      <c r="F9" s="21"/>
      <c r="G9" s="21"/>
      <c r="H9" s="21"/>
      <c r="I9" s="21"/>
      <c r="J9" s="21"/>
      <c r="K9" s="21"/>
      <c r="L9" s="21"/>
      <c r="M9" s="21"/>
      <c r="N9" s="21"/>
    </row>
    <row r="10" spans="2:22" ht="38.25" customHeight="1">
      <c r="B10" s="731" t="s">
        <v>40</v>
      </c>
      <c r="C10" s="733" t="s">
        <v>41</v>
      </c>
      <c r="D10" s="735" t="s">
        <v>42</v>
      </c>
      <c r="E10" s="663" t="s">
        <v>633</v>
      </c>
      <c r="F10" s="663" t="s">
        <v>654</v>
      </c>
      <c r="G10" s="663" t="s">
        <v>869</v>
      </c>
      <c r="H10" s="663" t="s">
        <v>885</v>
      </c>
      <c r="I10" s="663" t="s">
        <v>762</v>
      </c>
      <c r="J10" s="663" t="s">
        <v>43</v>
      </c>
      <c r="K10" s="663" t="s">
        <v>763</v>
      </c>
      <c r="L10" s="663" t="s">
        <v>44</v>
      </c>
      <c r="M10" s="663" t="s">
        <v>45</v>
      </c>
      <c r="N10" s="663" t="s">
        <v>46</v>
      </c>
      <c r="O10" s="675" t="s">
        <v>78</v>
      </c>
      <c r="P10" s="676"/>
      <c r="Q10" s="676"/>
      <c r="R10" s="676"/>
      <c r="S10" s="676"/>
      <c r="T10" s="676"/>
      <c r="U10" s="676"/>
      <c r="V10" s="712"/>
    </row>
    <row r="11" spans="2:22" ht="48.75" customHeight="1" thickBot="1">
      <c r="B11" s="732"/>
      <c r="C11" s="734"/>
      <c r="D11" s="736"/>
      <c r="E11" s="664"/>
      <c r="F11" s="664"/>
      <c r="G11" s="664"/>
      <c r="H11" s="664"/>
      <c r="I11" s="664"/>
      <c r="J11" s="664"/>
      <c r="K11" s="664"/>
      <c r="L11" s="664"/>
      <c r="M11" s="664"/>
      <c r="N11" s="664"/>
      <c r="O11" s="195" t="s">
        <v>47</v>
      </c>
      <c r="P11" s="195" t="s">
        <v>48</v>
      </c>
      <c r="Q11" s="195" t="s">
        <v>49</v>
      </c>
      <c r="R11" s="195" t="s">
        <v>50</v>
      </c>
      <c r="S11" s="195" t="s">
        <v>51</v>
      </c>
      <c r="T11" s="195" t="s">
        <v>52</v>
      </c>
      <c r="U11" s="195" t="s">
        <v>53</v>
      </c>
      <c r="V11" s="196" t="s">
        <v>54</v>
      </c>
    </row>
    <row r="12" spans="2:22" ht="15.75">
      <c r="B12" s="197" t="s">
        <v>77</v>
      </c>
      <c r="C12" s="23" t="s">
        <v>865</v>
      </c>
      <c r="D12" s="352" t="s">
        <v>868</v>
      </c>
      <c r="E12" s="353">
        <v>87062</v>
      </c>
      <c r="F12" s="354" t="s">
        <v>864</v>
      </c>
      <c r="G12" s="352">
        <v>95107.68</v>
      </c>
      <c r="H12" s="353">
        <v>84387.19</v>
      </c>
      <c r="I12" s="19">
        <v>2021</v>
      </c>
      <c r="J12" s="354">
        <v>48</v>
      </c>
      <c r="K12" s="354">
        <v>0</v>
      </c>
      <c r="L12" s="354" t="s">
        <v>870</v>
      </c>
      <c r="M12" s="354">
        <v>6.57</v>
      </c>
      <c r="N12" s="354">
        <v>12</v>
      </c>
      <c r="O12" s="348">
        <v>588470.26</v>
      </c>
      <c r="P12" s="348">
        <v>594965.38</v>
      </c>
      <c r="Q12" s="348">
        <v>601536.93</v>
      </c>
      <c r="R12" s="348">
        <v>608176.67</v>
      </c>
      <c r="S12" s="348">
        <v>110452.3</v>
      </c>
      <c r="T12" s="348">
        <v>103957.18</v>
      </c>
      <c r="U12" s="358">
        <v>97385.64</v>
      </c>
      <c r="V12" s="358">
        <v>90745.89</v>
      </c>
    </row>
    <row r="13" spans="2:22" ht="15.75">
      <c r="B13" s="198" t="s">
        <v>2</v>
      </c>
      <c r="C13" s="22"/>
      <c r="D13" s="22"/>
      <c r="E13" s="22"/>
      <c r="F13" s="22"/>
      <c r="G13" s="22"/>
      <c r="H13" s="22"/>
      <c r="I13" s="22"/>
      <c r="J13" s="22"/>
      <c r="K13" s="22"/>
      <c r="L13" s="22"/>
      <c r="M13" s="22"/>
      <c r="N13" s="22"/>
      <c r="O13" s="22"/>
      <c r="P13" s="22"/>
      <c r="Q13" s="22"/>
      <c r="R13" s="22"/>
      <c r="S13" s="22"/>
      <c r="T13" s="22"/>
      <c r="U13" s="22"/>
      <c r="V13" s="90"/>
    </row>
    <row r="14" spans="2:22" ht="15.75">
      <c r="B14" s="198" t="s">
        <v>2</v>
      </c>
      <c r="C14" s="22"/>
      <c r="D14" s="22"/>
      <c r="E14" s="22"/>
      <c r="F14" s="22"/>
      <c r="G14" s="22"/>
      <c r="H14" s="22"/>
      <c r="I14" s="22"/>
      <c r="J14" s="22"/>
      <c r="K14" s="22"/>
      <c r="L14" s="22"/>
      <c r="M14" s="22"/>
      <c r="N14" s="22"/>
      <c r="O14" s="22"/>
      <c r="P14" s="22"/>
      <c r="Q14" s="22"/>
      <c r="R14" s="22"/>
      <c r="S14" s="22"/>
      <c r="T14" s="22"/>
      <c r="U14" s="22"/>
      <c r="V14" s="90"/>
    </row>
    <row r="15" spans="2:22" ht="15.75">
      <c r="B15" s="198" t="s">
        <v>2</v>
      </c>
      <c r="C15" s="22"/>
      <c r="D15" s="22"/>
      <c r="E15" s="22"/>
      <c r="F15" s="22"/>
      <c r="G15" s="22"/>
      <c r="H15" s="22"/>
      <c r="I15" s="22"/>
      <c r="J15" s="22"/>
      <c r="K15" s="22"/>
      <c r="L15" s="22"/>
      <c r="M15" s="22"/>
      <c r="N15" s="22"/>
      <c r="O15" s="22"/>
      <c r="P15" s="22"/>
      <c r="Q15" s="22"/>
      <c r="R15" s="22"/>
      <c r="S15" s="22"/>
      <c r="T15" s="22"/>
      <c r="U15" s="22"/>
      <c r="V15" s="90"/>
    </row>
    <row r="16" spans="2:22" ht="15.75">
      <c r="B16" s="198" t="s">
        <v>2</v>
      </c>
      <c r="C16" s="22"/>
      <c r="D16" s="22"/>
      <c r="E16" s="22"/>
      <c r="F16" s="22"/>
      <c r="G16" s="22"/>
      <c r="H16" s="22"/>
      <c r="I16" s="22"/>
      <c r="J16" s="22"/>
      <c r="K16" s="22"/>
      <c r="L16" s="22"/>
      <c r="M16" s="22"/>
      <c r="N16" s="22"/>
      <c r="O16" s="22"/>
      <c r="P16" s="22"/>
      <c r="Q16" s="22"/>
      <c r="R16" s="22"/>
      <c r="S16" s="22"/>
      <c r="T16" s="22"/>
      <c r="U16" s="22"/>
      <c r="V16" s="90"/>
    </row>
    <row r="17" spans="2:22" ht="15.75">
      <c r="B17" s="198" t="s">
        <v>2</v>
      </c>
      <c r="C17" s="22"/>
      <c r="D17" s="22"/>
      <c r="E17" s="22"/>
      <c r="F17" s="22"/>
      <c r="G17" s="22"/>
      <c r="H17" s="22"/>
      <c r="I17" s="22"/>
      <c r="J17" s="22"/>
      <c r="K17" s="22"/>
      <c r="L17" s="22"/>
      <c r="M17" s="22"/>
      <c r="N17" s="22"/>
      <c r="O17" s="22"/>
      <c r="P17" s="22"/>
      <c r="Q17" s="22"/>
      <c r="R17" s="22"/>
      <c r="S17" s="22"/>
      <c r="T17" s="22"/>
      <c r="U17" s="22"/>
      <c r="V17" s="90"/>
    </row>
    <row r="18" spans="2:22" ht="15.75">
      <c r="B18" s="199" t="s">
        <v>55</v>
      </c>
      <c r="C18" s="23"/>
      <c r="D18" s="22"/>
      <c r="E18" s="22"/>
      <c r="F18" s="22"/>
      <c r="G18" s="22"/>
      <c r="H18" s="22"/>
      <c r="I18" s="22"/>
      <c r="J18" s="22"/>
      <c r="K18" s="22"/>
      <c r="L18" s="22"/>
      <c r="M18" s="22"/>
      <c r="N18" s="22"/>
      <c r="O18" s="22"/>
      <c r="P18" s="22"/>
      <c r="Q18" s="22"/>
      <c r="R18" s="22"/>
      <c r="S18" s="22"/>
      <c r="T18" s="22"/>
      <c r="U18" s="22"/>
      <c r="V18" s="90"/>
    </row>
    <row r="19" spans="2:22" ht="15.75">
      <c r="B19" s="198" t="s">
        <v>2</v>
      </c>
      <c r="C19" s="22"/>
      <c r="D19" s="22"/>
      <c r="E19" s="22"/>
      <c r="F19" s="22"/>
      <c r="G19" s="22"/>
      <c r="H19" s="22"/>
      <c r="I19" s="22"/>
      <c r="J19" s="22"/>
      <c r="K19" s="22"/>
      <c r="L19" s="22"/>
      <c r="M19" s="22"/>
      <c r="N19" s="22"/>
      <c r="O19" s="22"/>
      <c r="P19" s="22"/>
      <c r="Q19" s="22"/>
      <c r="R19" s="22"/>
      <c r="S19" s="22"/>
      <c r="T19" s="22"/>
      <c r="U19" s="22"/>
      <c r="V19" s="90"/>
    </row>
    <row r="20" spans="2:22" ht="15.75">
      <c r="B20" s="198" t="s">
        <v>2</v>
      </c>
      <c r="C20" s="22"/>
      <c r="D20" s="22"/>
      <c r="E20" s="22"/>
      <c r="F20" s="22"/>
      <c r="G20" s="22"/>
      <c r="H20" s="22"/>
      <c r="I20" s="22"/>
      <c r="J20" s="22"/>
      <c r="K20" s="22"/>
      <c r="L20" s="22"/>
      <c r="M20" s="22"/>
      <c r="N20" s="22"/>
      <c r="O20" s="22"/>
      <c r="P20" s="22"/>
      <c r="Q20" s="22"/>
      <c r="R20" s="22"/>
      <c r="S20" s="22"/>
      <c r="T20" s="22"/>
      <c r="U20" s="22"/>
      <c r="V20" s="90"/>
    </row>
    <row r="21" spans="2:22" ht="15.75">
      <c r="B21" s="198" t="s">
        <v>2</v>
      </c>
      <c r="C21" s="22"/>
      <c r="D21" s="22"/>
      <c r="E21" s="22"/>
      <c r="F21" s="22"/>
      <c r="G21" s="22"/>
      <c r="H21" s="22"/>
      <c r="I21" s="22"/>
      <c r="J21" s="22"/>
      <c r="K21" s="22"/>
      <c r="L21" s="22"/>
      <c r="M21" s="22"/>
      <c r="N21" s="22"/>
      <c r="O21" s="22"/>
      <c r="P21" s="22"/>
      <c r="Q21" s="22"/>
      <c r="R21" s="22"/>
      <c r="S21" s="22"/>
      <c r="T21" s="22"/>
      <c r="U21" s="22"/>
      <c r="V21" s="90"/>
    </row>
    <row r="22" spans="2:22" ht="15.75">
      <c r="B22" s="198" t="s">
        <v>2</v>
      </c>
      <c r="C22" s="22"/>
      <c r="D22" s="22"/>
      <c r="E22" s="22"/>
      <c r="F22" s="22"/>
      <c r="G22" s="22"/>
      <c r="H22" s="22"/>
      <c r="I22" s="22"/>
      <c r="J22" s="22"/>
      <c r="K22" s="22"/>
      <c r="L22" s="22"/>
      <c r="M22" s="22"/>
      <c r="N22" s="22"/>
      <c r="O22" s="22"/>
      <c r="P22" s="22"/>
      <c r="Q22" s="22"/>
      <c r="R22" s="22"/>
      <c r="S22" s="22"/>
      <c r="T22" s="22"/>
      <c r="U22" s="22"/>
      <c r="V22" s="90"/>
    </row>
    <row r="23" spans="2:22" ht="15.75">
      <c r="B23" s="198" t="s">
        <v>2</v>
      </c>
      <c r="C23" s="22"/>
      <c r="D23" s="22"/>
      <c r="E23" s="22"/>
      <c r="F23" s="22"/>
      <c r="G23" s="22"/>
      <c r="H23" s="22"/>
      <c r="I23" s="22"/>
      <c r="J23" s="22"/>
      <c r="K23" s="22"/>
      <c r="L23" s="22"/>
      <c r="M23" s="22"/>
      <c r="N23" s="22"/>
      <c r="O23" s="22"/>
      <c r="P23" s="22"/>
      <c r="Q23" s="22"/>
      <c r="R23" s="22"/>
      <c r="S23" s="22"/>
      <c r="T23" s="22"/>
      <c r="U23" s="22"/>
      <c r="V23" s="90"/>
    </row>
    <row r="24" spans="2:22" ht="16.5" thickBot="1">
      <c r="B24" s="200" t="s">
        <v>3</v>
      </c>
      <c r="C24" s="201"/>
      <c r="D24" s="88"/>
      <c r="E24" s="88"/>
      <c r="F24" s="88"/>
      <c r="G24" s="88"/>
      <c r="H24" s="88"/>
      <c r="I24" s="88"/>
      <c r="J24" s="88"/>
      <c r="K24" s="88"/>
      <c r="L24" s="88"/>
      <c r="M24" s="88"/>
      <c r="N24" s="88"/>
      <c r="O24" s="88"/>
      <c r="P24" s="88"/>
      <c r="Q24" s="88"/>
      <c r="R24" s="88"/>
      <c r="S24" s="88"/>
      <c r="T24" s="88"/>
      <c r="U24" s="88"/>
      <c r="V24" s="89"/>
    </row>
    <row r="25" spans="2:16" ht="16.5" thickBot="1">
      <c r="B25" s="204" t="s">
        <v>56</v>
      </c>
      <c r="C25" s="205"/>
      <c r="D25" s="24"/>
      <c r="E25" s="24"/>
      <c r="F25" s="24"/>
      <c r="G25" s="24"/>
      <c r="H25" s="24"/>
      <c r="I25" s="24"/>
      <c r="J25" s="24"/>
      <c r="K25" s="24"/>
      <c r="L25" s="24"/>
      <c r="M25" s="24"/>
      <c r="N25" s="24"/>
      <c r="O25" s="24"/>
      <c r="P25" s="24"/>
    </row>
    <row r="26" spans="2:16" ht="16.5" thickBot="1">
      <c r="B26" s="202" t="s">
        <v>57</v>
      </c>
      <c r="C26" s="203"/>
      <c r="D26" s="24"/>
      <c r="E26" s="24"/>
      <c r="F26" s="24"/>
      <c r="G26" s="24"/>
      <c r="H26" s="24"/>
      <c r="I26" s="24"/>
      <c r="J26" s="24"/>
      <c r="K26" s="24"/>
      <c r="L26" s="24"/>
      <c r="M26" s="24"/>
      <c r="N26" s="24"/>
      <c r="O26" s="24"/>
      <c r="P26" s="24"/>
    </row>
    <row r="28" spans="2:6" ht="15.75">
      <c r="B28" s="78" t="s">
        <v>5</v>
      </c>
      <c r="C28" s="78"/>
      <c r="D28" s="11"/>
      <c r="E28" s="11"/>
      <c r="F28" s="11"/>
    </row>
    <row r="29" spans="2:7" ht="15.75">
      <c r="B29" s="11" t="s">
        <v>210</v>
      </c>
      <c r="C29" s="11"/>
      <c r="D29" s="11"/>
      <c r="E29" s="11"/>
      <c r="F29" s="11"/>
      <c r="G29" s="11"/>
    </row>
    <row r="31" spans="2:20" ht="20.25">
      <c r="B31" s="730" t="s">
        <v>74</v>
      </c>
      <c r="C31" s="730"/>
      <c r="D31" s="108"/>
      <c r="E31" s="616"/>
      <c r="F31" s="616"/>
      <c r="G31" s="624" t="s">
        <v>76</v>
      </c>
      <c r="H31" s="108"/>
      <c r="T31" s="2"/>
    </row>
    <row r="32" spans="2:8" ht="20.25">
      <c r="B32" s="108"/>
      <c r="C32" s="108"/>
      <c r="D32" s="616" t="s">
        <v>75</v>
      </c>
      <c r="E32" s="108"/>
      <c r="F32" s="108"/>
      <c r="G32" s="108"/>
      <c r="H32" s="108"/>
    </row>
  </sheetData>
  <sheetProtection/>
  <mergeCells count="16">
    <mergeCell ref="E10:E11"/>
    <mergeCell ref="F10:F11"/>
    <mergeCell ref="J10:J11"/>
    <mergeCell ref="K10:K11"/>
    <mergeCell ref="L10:L11"/>
    <mergeCell ref="I10:I11"/>
    <mergeCell ref="B31:C31"/>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horizontalDpi="600" verticalDpi="600" orientation="landscape" paperSize="9" scale="38"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G59"/>
  <sheetViews>
    <sheetView zoomScale="55" zoomScaleNormal="55" zoomScalePageLayoutView="0" workbookViewId="0" topLeftCell="A28">
      <selection activeCell="F47" sqref="F47"/>
    </sheetView>
  </sheetViews>
  <sheetFormatPr defaultColWidth="9.140625" defaultRowHeight="12.75"/>
  <cols>
    <col min="1" max="1" width="9.140625" style="2" customWidth="1"/>
    <col min="2" max="2" width="21.7109375" style="2" customWidth="1"/>
    <col min="3" max="3" width="28.7109375" style="48" customWidth="1"/>
    <col min="4" max="4" width="60.57421875" style="2" customWidth="1"/>
    <col min="5" max="7" width="50.7109375" style="2" customWidth="1"/>
    <col min="8" max="16384" width="9.140625" style="2" customWidth="1"/>
  </cols>
  <sheetData>
    <row r="1" spans="2:7" ht="20.25">
      <c r="B1" s="108"/>
      <c r="C1" s="109"/>
      <c r="D1" s="108"/>
      <c r="E1" s="108"/>
      <c r="F1" s="108"/>
      <c r="G1" s="108"/>
    </row>
    <row r="2" spans="2:7" ht="20.25">
      <c r="B2" s="110" t="s">
        <v>801</v>
      </c>
      <c r="C2" s="111"/>
      <c r="D2" s="112"/>
      <c r="E2" s="112"/>
      <c r="F2" s="112"/>
      <c r="G2" s="112"/>
    </row>
    <row r="3" spans="2:7" ht="20.25">
      <c r="B3" s="110" t="s">
        <v>800</v>
      </c>
      <c r="C3" s="111"/>
      <c r="D3" s="112"/>
      <c r="E3" s="112"/>
      <c r="F3" s="112"/>
      <c r="G3" s="113" t="s">
        <v>643</v>
      </c>
    </row>
    <row r="4" spans="2:7" ht="20.25">
      <c r="B4" s="110"/>
      <c r="C4" s="111"/>
      <c r="D4" s="112"/>
      <c r="E4" s="112"/>
      <c r="F4" s="112"/>
      <c r="G4" s="112"/>
    </row>
    <row r="5" spans="2:7" ht="20.25">
      <c r="B5" s="110"/>
      <c r="C5" s="111"/>
      <c r="D5" s="112"/>
      <c r="E5" s="112"/>
      <c r="F5" s="112"/>
      <c r="G5" s="112"/>
    </row>
    <row r="6" spans="2:7" ht="20.25">
      <c r="B6" s="108"/>
      <c r="C6" s="109"/>
      <c r="D6" s="108"/>
      <c r="E6" s="108"/>
      <c r="F6" s="108"/>
      <c r="G6" s="108"/>
    </row>
    <row r="7" spans="2:7" ht="30">
      <c r="B7" s="738" t="s">
        <v>142</v>
      </c>
      <c r="C7" s="738"/>
      <c r="D7" s="738"/>
      <c r="E7" s="738"/>
      <c r="F7" s="738"/>
      <c r="G7" s="738"/>
    </row>
    <row r="8" spans="2:7" ht="20.25">
      <c r="B8" s="108"/>
      <c r="C8" s="109"/>
      <c r="D8" s="108"/>
      <c r="E8" s="108"/>
      <c r="F8" s="108"/>
      <c r="G8" s="108"/>
    </row>
    <row r="9" spans="2:7" ht="20.25">
      <c r="B9" s="108"/>
      <c r="C9" s="109"/>
      <c r="D9" s="108"/>
      <c r="E9" s="108"/>
      <c r="F9" s="108"/>
      <c r="G9" s="108"/>
    </row>
    <row r="10" spans="2:7" ht="20.25">
      <c r="B10" s="110"/>
      <c r="C10" s="111"/>
      <c r="D10" s="110"/>
      <c r="E10" s="110"/>
      <c r="F10" s="110"/>
      <c r="G10" s="110"/>
    </row>
    <row r="11" spans="2:7" ht="21" thickBot="1">
      <c r="B11" s="108"/>
      <c r="C11" s="109"/>
      <c r="D11" s="108"/>
      <c r="E11" s="108"/>
      <c r="F11" s="108"/>
      <c r="G11" s="108"/>
    </row>
    <row r="12" spans="2:7" s="52" customFormat="1" ht="64.5" customHeight="1" thickBot="1">
      <c r="B12" s="265" t="s">
        <v>143</v>
      </c>
      <c r="C12" s="263" t="s">
        <v>137</v>
      </c>
      <c r="D12" s="250" t="s">
        <v>144</v>
      </c>
      <c r="E12" s="250" t="s">
        <v>145</v>
      </c>
      <c r="F12" s="250" t="s">
        <v>146</v>
      </c>
      <c r="G12" s="251" t="s">
        <v>147</v>
      </c>
    </row>
    <row r="13" spans="2:7" s="52" customFormat="1" ht="19.5" customHeight="1" thickBot="1">
      <c r="B13" s="266">
        <v>1</v>
      </c>
      <c r="C13" s="264">
        <v>2</v>
      </c>
      <c r="D13" s="252">
        <v>3</v>
      </c>
      <c r="E13" s="252">
        <v>4</v>
      </c>
      <c r="F13" s="252">
        <v>5</v>
      </c>
      <c r="G13" s="253">
        <v>6</v>
      </c>
    </row>
    <row r="14" spans="2:7" s="52" customFormat="1" ht="33.75" customHeight="1">
      <c r="B14" s="742" t="s">
        <v>866</v>
      </c>
      <c r="C14" s="261" t="s">
        <v>447</v>
      </c>
      <c r="D14" s="114" t="s">
        <v>793</v>
      </c>
      <c r="E14" s="114" t="s">
        <v>794</v>
      </c>
      <c r="F14" s="558">
        <v>0</v>
      </c>
      <c r="G14" s="558">
        <v>0</v>
      </c>
    </row>
    <row r="15" spans="2:7" s="52" customFormat="1" ht="31.5" customHeight="1">
      <c r="B15" s="743"/>
      <c r="C15" s="261" t="s">
        <v>447</v>
      </c>
      <c r="D15" s="114" t="s">
        <v>793</v>
      </c>
      <c r="E15" s="114" t="s">
        <v>795</v>
      </c>
      <c r="F15" s="369">
        <v>116445.43</v>
      </c>
      <c r="G15" s="369">
        <v>116445.43</v>
      </c>
    </row>
    <row r="16" spans="2:7" s="52" customFormat="1" ht="30.75" customHeight="1">
      <c r="B16" s="743"/>
      <c r="C16" s="261" t="s">
        <v>447</v>
      </c>
      <c r="D16" s="114" t="s">
        <v>793</v>
      </c>
      <c r="E16" s="114" t="s">
        <v>795</v>
      </c>
      <c r="F16" s="369">
        <v>984242.4</v>
      </c>
      <c r="G16" s="369">
        <v>984242.4</v>
      </c>
    </row>
    <row r="17" spans="2:7" s="52" customFormat="1" ht="30.75" customHeight="1">
      <c r="B17" s="743"/>
      <c r="C17" s="261" t="s">
        <v>447</v>
      </c>
      <c r="D17" s="114" t="s">
        <v>793</v>
      </c>
      <c r="E17" s="114" t="s">
        <v>795</v>
      </c>
      <c r="F17" s="369">
        <v>2631412.13</v>
      </c>
      <c r="G17" s="369">
        <v>2631412.13</v>
      </c>
    </row>
    <row r="18" spans="2:7" s="52" customFormat="1" ht="36" customHeight="1">
      <c r="B18" s="743"/>
      <c r="C18" s="261" t="s">
        <v>447</v>
      </c>
      <c r="D18" s="114" t="s">
        <v>793</v>
      </c>
      <c r="E18" s="114" t="s">
        <v>795</v>
      </c>
      <c r="F18" s="369">
        <v>9719.51</v>
      </c>
      <c r="G18" s="369">
        <v>9719.51</v>
      </c>
    </row>
    <row r="19" spans="2:7" s="52" customFormat="1" ht="36" customHeight="1">
      <c r="B19" s="743"/>
      <c r="C19" s="261" t="s">
        <v>447</v>
      </c>
      <c r="D19" s="114" t="s">
        <v>793</v>
      </c>
      <c r="E19" s="114" t="s">
        <v>795</v>
      </c>
      <c r="F19" s="369">
        <v>0</v>
      </c>
      <c r="G19" s="369">
        <v>0</v>
      </c>
    </row>
    <row r="20" spans="2:7" s="52" customFormat="1" ht="34.5" customHeight="1">
      <c r="B20" s="743"/>
      <c r="C20" s="261" t="s">
        <v>447</v>
      </c>
      <c r="D20" s="114" t="s">
        <v>793</v>
      </c>
      <c r="E20" s="114" t="s">
        <v>796</v>
      </c>
      <c r="F20" s="369">
        <v>2239297.33</v>
      </c>
      <c r="G20" s="369">
        <v>2239297.33</v>
      </c>
    </row>
    <row r="21" spans="2:7" s="52" customFormat="1" ht="34.5" customHeight="1">
      <c r="B21" s="743"/>
      <c r="C21" s="261" t="s">
        <v>447</v>
      </c>
      <c r="D21" s="255" t="s">
        <v>793</v>
      </c>
      <c r="E21" s="255" t="s">
        <v>833</v>
      </c>
      <c r="F21" s="369">
        <v>5504345.95</v>
      </c>
      <c r="G21" s="369">
        <v>5504345.95</v>
      </c>
    </row>
    <row r="22" spans="2:7" s="52" customFormat="1" ht="34.5" customHeight="1">
      <c r="B22" s="743"/>
      <c r="C22" s="261" t="s">
        <v>447</v>
      </c>
      <c r="D22" s="255" t="s">
        <v>793</v>
      </c>
      <c r="E22" s="255" t="s">
        <v>797</v>
      </c>
      <c r="F22" s="370">
        <v>0</v>
      </c>
      <c r="G22" s="370">
        <v>0</v>
      </c>
    </row>
    <row r="23" spans="2:7" s="52" customFormat="1" ht="34.5" customHeight="1">
      <c r="B23" s="743"/>
      <c r="C23" s="261" t="s">
        <v>447</v>
      </c>
      <c r="D23" s="255" t="s">
        <v>798</v>
      </c>
      <c r="E23" s="255"/>
      <c r="F23" s="371">
        <v>450.35</v>
      </c>
      <c r="G23" s="371">
        <v>450.35</v>
      </c>
    </row>
    <row r="24" spans="2:7" s="52" customFormat="1" ht="34.5" customHeight="1" thickBot="1">
      <c r="B24" s="743"/>
      <c r="C24" s="272" t="s">
        <v>742</v>
      </c>
      <c r="D24" s="270"/>
      <c r="E24" s="270"/>
      <c r="F24" s="368">
        <f>SUM(F14:F23)</f>
        <v>11485913.1</v>
      </c>
      <c r="G24" s="368">
        <f>SUM(G14:G23)</f>
        <v>11485913.1</v>
      </c>
    </row>
    <row r="25" spans="2:7" s="52" customFormat="1" ht="34.5" customHeight="1">
      <c r="B25" s="739" t="s">
        <v>867</v>
      </c>
      <c r="C25" s="366" t="s">
        <v>447</v>
      </c>
      <c r="D25" s="114" t="s">
        <v>793</v>
      </c>
      <c r="E25" s="114" t="s">
        <v>794</v>
      </c>
      <c r="F25" s="369">
        <v>0</v>
      </c>
      <c r="G25" s="369">
        <v>0</v>
      </c>
    </row>
    <row r="26" spans="2:7" s="52" customFormat="1" ht="34.5" customHeight="1">
      <c r="B26" s="740"/>
      <c r="C26" s="367" t="s">
        <v>447</v>
      </c>
      <c r="D26" s="114" t="s">
        <v>793</v>
      </c>
      <c r="E26" s="114" t="s">
        <v>836</v>
      </c>
      <c r="F26" s="370">
        <v>1699372.66</v>
      </c>
      <c r="G26" s="370">
        <v>1699372.66</v>
      </c>
    </row>
    <row r="27" spans="2:7" s="52" customFormat="1" ht="34.5" customHeight="1">
      <c r="B27" s="740"/>
      <c r="C27" s="367" t="s">
        <v>447</v>
      </c>
      <c r="D27" s="114" t="s">
        <v>793</v>
      </c>
      <c r="E27" s="114" t="s">
        <v>837</v>
      </c>
      <c r="F27" s="378">
        <v>1286686.59</v>
      </c>
      <c r="G27" s="378">
        <v>1286686.59</v>
      </c>
    </row>
    <row r="28" spans="2:7" s="52" customFormat="1" ht="34.5" customHeight="1">
      <c r="B28" s="740"/>
      <c r="C28" s="367" t="s">
        <v>447</v>
      </c>
      <c r="D28" s="114" t="s">
        <v>793</v>
      </c>
      <c r="E28" s="114" t="s">
        <v>838</v>
      </c>
      <c r="F28" s="378">
        <v>2848371.91</v>
      </c>
      <c r="G28" s="378">
        <v>2848371.91</v>
      </c>
    </row>
    <row r="29" spans="2:7" s="52" customFormat="1" ht="34.5" customHeight="1">
      <c r="B29" s="740"/>
      <c r="C29" s="367" t="s">
        <v>447</v>
      </c>
      <c r="D29" s="114" t="s">
        <v>793</v>
      </c>
      <c r="E29" s="114" t="s">
        <v>839</v>
      </c>
      <c r="F29" s="370">
        <v>52477.51</v>
      </c>
      <c r="G29" s="370">
        <v>52477.51</v>
      </c>
    </row>
    <row r="30" spans="2:7" s="52" customFormat="1" ht="34.5" customHeight="1">
      <c r="B30" s="740"/>
      <c r="C30" s="367" t="s">
        <v>447</v>
      </c>
      <c r="D30" s="114" t="s">
        <v>793</v>
      </c>
      <c r="E30" s="114" t="s">
        <v>795</v>
      </c>
      <c r="F30" s="370">
        <v>0</v>
      </c>
      <c r="G30" s="370">
        <v>0</v>
      </c>
    </row>
    <row r="31" spans="2:7" s="52" customFormat="1" ht="34.5" customHeight="1">
      <c r="B31" s="740"/>
      <c r="C31" s="260" t="s">
        <v>447</v>
      </c>
      <c r="D31" s="114" t="s">
        <v>793</v>
      </c>
      <c r="E31" s="114" t="s">
        <v>796</v>
      </c>
      <c r="F31" s="370">
        <v>2333747.45</v>
      </c>
      <c r="G31" s="370">
        <v>2333747.45</v>
      </c>
    </row>
    <row r="32" spans="2:7" s="52" customFormat="1" ht="34.5" customHeight="1">
      <c r="B32" s="740"/>
      <c r="C32" s="260" t="s">
        <v>447</v>
      </c>
      <c r="D32" s="255" t="s">
        <v>793</v>
      </c>
      <c r="E32" s="255" t="s">
        <v>833</v>
      </c>
      <c r="F32" s="371">
        <v>7556232.56</v>
      </c>
      <c r="G32" s="371">
        <v>7556232.56</v>
      </c>
    </row>
    <row r="33" spans="2:7" s="52" customFormat="1" ht="34.5" customHeight="1">
      <c r="B33" s="740"/>
      <c r="C33" s="261" t="s">
        <v>447</v>
      </c>
      <c r="D33" s="255" t="s">
        <v>793</v>
      </c>
      <c r="E33" s="255" t="s">
        <v>797</v>
      </c>
      <c r="F33" s="371">
        <v>0</v>
      </c>
      <c r="G33" s="371">
        <v>0</v>
      </c>
    </row>
    <row r="34" spans="2:7" s="52" customFormat="1" ht="34.5" customHeight="1" thickBot="1">
      <c r="B34" s="740"/>
      <c r="C34" s="261" t="s">
        <v>447</v>
      </c>
      <c r="D34" s="255" t="s">
        <v>798</v>
      </c>
      <c r="E34" s="255" t="s">
        <v>798</v>
      </c>
      <c r="F34" s="372">
        <v>10000.12</v>
      </c>
      <c r="G34" s="372">
        <v>10000.12</v>
      </c>
    </row>
    <row r="35" spans="2:7" s="52" customFormat="1" ht="34.5" customHeight="1" thickBot="1" thickTop="1">
      <c r="B35" s="741"/>
      <c r="C35" s="365" t="s">
        <v>742</v>
      </c>
      <c r="D35" s="270"/>
      <c r="E35" s="270"/>
      <c r="F35" s="373">
        <f>SUM(F25:F34)</f>
        <v>15786888.799999999</v>
      </c>
      <c r="G35" s="374">
        <f>SUM(G25:G34)</f>
        <v>15786888.799999999</v>
      </c>
    </row>
    <row r="36" spans="2:7" s="52" customFormat="1" ht="34.5" customHeight="1">
      <c r="B36" s="739" t="s">
        <v>879</v>
      </c>
      <c r="C36" s="262" t="s">
        <v>447</v>
      </c>
      <c r="D36" s="114" t="s">
        <v>793</v>
      </c>
      <c r="E36" s="114" t="s">
        <v>794</v>
      </c>
      <c r="F36" s="558">
        <v>0</v>
      </c>
      <c r="G36" s="558">
        <v>0</v>
      </c>
    </row>
    <row r="37" spans="2:7" s="52" customFormat="1" ht="34.5" customHeight="1">
      <c r="B37" s="740"/>
      <c r="C37" s="260" t="s">
        <v>447</v>
      </c>
      <c r="D37" s="114" t="s">
        <v>793</v>
      </c>
      <c r="E37" s="114" t="s">
        <v>836</v>
      </c>
      <c r="F37" s="369">
        <v>2047191.62</v>
      </c>
      <c r="G37" s="369">
        <v>2047191.62</v>
      </c>
    </row>
    <row r="38" spans="2:7" s="52" customFormat="1" ht="34.5" customHeight="1">
      <c r="B38" s="740"/>
      <c r="C38" s="260" t="s">
        <v>447</v>
      </c>
      <c r="D38" s="114" t="s">
        <v>793</v>
      </c>
      <c r="E38" s="114" t="s">
        <v>837</v>
      </c>
      <c r="F38" s="369">
        <v>1664022.16</v>
      </c>
      <c r="G38" s="369">
        <v>1664022.16</v>
      </c>
    </row>
    <row r="39" spans="2:7" s="52" customFormat="1" ht="34.5" customHeight="1">
      <c r="B39" s="740"/>
      <c r="C39" s="260" t="s">
        <v>447</v>
      </c>
      <c r="D39" s="114" t="s">
        <v>793</v>
      </c>
      <c r="E39" s="114" t="s">
        <v>838</v>
      </c>
      <c r="F39" s="369">
        <v>2952466.31</v>
      </c>
      <c r="G39" s="369">
        <v>2952466.31</v>
      </c>
    </row>
    <row r="40" spans="2:7" s="52" customFormat="1" ht="34.5" customHeight="1">
      <c r="B40" s="740"/>
      <c r="C40" s="260" t="s">
        <v>447</v>
      </c>
      <c r="D40" s="114" t="s">
        <v>793</v>
      </c>
      <c r="E40" s="114" t="s">
        <v>839</v>
      </c>
      <c r="F40" s="369">
        <v>52477.51</v>
      </c>
      <c r="G40" s="369">
        <v>52477.51</v>
      </c>
    </row>
    <row r="41" spans="2:7" s="52" customFormat="1" ht="34.5" customHeight="1">
      <c r="B41" s="740"/>
      <c r="C41" s="260" t="s">
        <v>447</v>
      </c>
      <c r="D41" s="114" t="s">
        <v>793</v>
      </c>
      <c r="E41" s="114" t="s">
        <v>795</v>
      </c>
      <c r="F41" s="369">
        <v>0</v>
      </c>
      <c r="G41" s="369">
        <v>0</v>
      </c>
    </row>
    <row r="42" spans="2:7" s="52" customFormat="1" ht="34.5" customHeight="1">
      <c r="B42" s="740"/>
      <c r="C42" s="260" t="s">
        <v>447</v>
      </c>
      <c r="D42" s="114" t="s">
        <v>793</v>
      </c>
      <c r="E42" s="114" t="s">
        <v>796</v>
      </c>
      <c r="F42" s="369">
        <v>2485157.09</v>
      </c>
      <c r="G42" s="369">
        <v>2485157.09</v>
      </c>
    </row>
    <row r="43" spans="2:7" s="52" customFormat="1" ht="34.5" customHeight="1">
      <c r="B43" s="740"/>
      <c r="C43" s="261" t="s">
        <v>447</v>
      </c>
      <c r="D43" s="255" t="s">
        <v>793</v>
      </c>
      <c r="E43" s="255" t="s">
        <v>833</v>
      </c>
      <c r="F43" s="370">
        <v>9444070.69</v>
      </c>
      <c r="G43" s="370">
        <v>9444070.69</v>
      </c>
    </row>
    <row r="44" spans="2:7" s="52" customFormat="1" ht="34.5" customHeight="1">
      <c r="B44" s="740"/>
      <c r="C44" s="261" t="s">
        <v>447</v>
      </c>
      <c r="D44" s="255" t="s">
        <v>793</v>
      </c>
      <c r="E44" s="255" t="s">
        <v>797</v>
      </c>
      <c r="F44" s="370">
        <v>0</v>
      </c>
      <c r="G44" s="370">
        <v>0</v>
      </c>
    </row>
    <row r="45" spans="2:7" s="52" customFormat="1" ht="34.5" customHeight="1" thickBot="1">
      <c r="B45" s="740"/>
      <c r="C45" s="261" t="s">
        <v>447</v>
      </c>
      <c r="D45" s="114" t="s">
        <v>798</v>
      </c>
      <c r="E45" s="114" t="s">
        <v>798</v>
      </c>
      <c r="F45" s="371">
        <v>10000.11</v>
      </c>
      <c r="G45" s="371">
        <v>10000.11</v>
      </c>
    </row>
    <row r="46" spans="2:7" s="52" customFormat="1" ht="34.5" customHeight="1" thickBot="1">
      <c r="B46" s="741"/>
      <c r="C46" s="365" t="s">
        <v>742</v>
      </c>
      <c r="D46" s="269"/>
      <c r="E46" s="591"/>
      <c r="F46" s="592">
        <f>SUM(F36:F45)</f>
        <v>18655385.49</v>
      </c>
      <c r="G46" s="592">
        <f>SUM(G36:G45)</f>
        <v>18655385.49</v>
      </c>
    </row>
    <row r="47" spans="2:7" s="52" customFormat="1" ht="34.5" customHeight="1">
      <c r="B47" s="739" t="s">
        <v>636</v>
      </c>
      <c r="C47" s="262" t="s">
        <v>447</v>
      </c>
      <c r="D47" s="257"/>
      <c r="E47" s="257"/>
      <c r="F47" s="257"/>
      <c r="G47" s="258"/>
    </row>
    <row r="48" spans="2:7" s="52" customFormat="1" ht="34.5" customHeight="1">
      <c r="B48" s="740"/>
      <c r="C48" s="261" t="s">
        <v>447</v>
      </c>
      <c r="D48" s="114"/>
      <c r="E48" s="114"/>
      <c r="F48" s="114"/>
      <c r="G48" s="254"/>
    </row>
    <row r="49" spans="2:7" s="52" customFormat="1" ht="34.5" customHeight="1">
      <c r="B49" s="740"/>
      <c r="C49" s="261" t="s">
        <v>447</v>
      </c>
      <c r="D49" s="114"/>
      <c r="E49" s="114"/>
      <c r="F49" s="114"/>
      <c r="G49" s="254"/>
    </row>
    <row r="50" spans="2:7" s="52" customFormat="1" ht="34.5" customHeight="1" thickBot="1">
      <c r="B50" s="741"/>
      <c r="C50" s="272" t="s">
        <v>742</v>
      </c>
      <c r="D50" s="259"/>
      <c r="E50" s="259"/>
      <c r="F50" s="259"/>
      <c r="G50" s="267"/>
    </row>
    <row r="51" spans="2:7" s="52" customFormat="1" ht="34.5" customHeight="1">
      <c r="B51" s="739" t="s">
        <v>637</v>
      </c>
      <c r="C51" s="260" t="s">
        <v>447</v>
      </c>
      <c r="D51" s="257"/>
      <c r="E51" s="257"/>
      <c r="F51" s="257"/>
      <c r="G51" s="258"/>
    </row>
    <row r="52" spans="2:7" s="52" customFormat="1" ht="34.5" customHeight="1">
      <c r="B52" s="740"/>
      <c r="C52" s="261" t="s">
        <v>447</v>
      </c>
      <c r="D52" s="114"/>
      <c r="E52" s="114"/>
      <c r="F52" s="114"/>
      <c r="G52" s="254"/>
    </row>
    <row r="53" spans="2:7" s="52" customFormat="1" ht="34.5" customHeight="1">
      <c r="B53" s="740"/>
      <c r="C53" s="261" t="s">
        <v>447</v>
      </c>
      <c r="D53" s="114"/>
      <c r="E53" s="255"/>
      <c r="F53" s="255"/>
      <c r="G53" s="256"/>
    </row>
    <row r="54" spans="2:7" s="52" customFormat="1" ht="34.5" customHeight="1" thickBot="1">
      <c r="B54" s="741"/>
      <c r="C54" s="272" t="s">
        <v>742</v>
      </c>
      <c r="D54" s="271"/>
      <c r="E54" s="270"/>
      <c r="F54" s="270"/>
      <c r="G54" s="268"/>
    </row>
    <row r="55" spans="2:7" s="52" customFormat="1" ht="20.25">
      <c r="B55" s="108"/>
      <c r="C55" s="109"/>
      <c r="D55" s="108"/>
      <c r="E55" s="108"/>
      <c r="F55" s="108"/>
      <c r="G55" s="108"/>
    </row>
    <row r="56" spans="2:7" s="52" customFormat="1" ht="20.25">
      <c r="B56" s="108"/>
      <c r="C56" s="109"/>
      <c r="D56" s="108"/>
      <c r="E56" s="108"/>
      <c r="F56" s="108"/>
      <c r="G56" s="108"/>
    </row>
    <row r="57" spans="2:7" ht="38.25" customHeight="1">
      <c r="B57" s="737" t="s">
        <v>893</v>
      </c>
      <c r="C57" s="737"/>
      <c r="D57" s="608"/>
      <c r="E57" s="608"/>
      <c r="F57" s="632" t="s">
        <v>894</v>
      </c>
      <c r="G57" s="625"/>
    </row>
    <row r="58" spans="2:7" ht="20.25">
      <c r="B58" s="608"/>
      <c r="C58" s="631"/>
      <c r="D58" s="608"/>
      <c r="E58" s="619" t="s">
        <v>629</v>
      </c>
      <c r="F58" s="608"/>
      <c r="G58" s="608"/>
    </row>
    <row r="59" spans="2:7" ht="20.25">
      <c r="B59" s="608"/>
      <c r="C59" s="631"/>
      <c r="D59" s="608"/>
      <c r="E59" s="608"/>
      <c r="F59" s="608"/>
      <c r="G59" s="608"/>
    </row>
  </sheetData>
  <sheetProtection/>
  <mergeCells count="7">
    <mergeCell ref="B57:C57"/>
    <mergeCell ref="B7:G7"/>
    <mergeCell ref="B36:B46"/>
    <mergeCell ref="B47:B50"/>
    <mergeCell ref="B51:B54"/>
    <mergeCell ref="B14:B24"/>
    <mergeCell ref="B25:B35"/>
  </mergeCells>
  <printOptions/>
  <pageMargins left="0.45" right="0.45" top="0.75" bottom="0.75" header="0.3" footer="0.3"/>
  <pageSetup horizontalDpi="600" verticalDpi="600" orientation="portrait" paperSize="9" scale="35" r:id="rId1"/>
  <ignoredErrors>
    <ignoredError sqref="C51:C53 C22:C23 C33:C34 C47:C49 C20 C31 C36" numberStoredAsText="1"/>
  </ignoredErrors>
</worksheet>
</file>

<file path=xl/worksheets/sheet12.xml><?xml version="1.0" encoding="utf-8"?>
<worksheet xmlns="http://schemas.openxmlformats.org/spreadsheetml/2006/main" xmlns:r="http://schemas.openxmlformats.org/officeDocument/2006/relationships">
  <dimension ref="A1:L32"/>
  <sheetViews>
    <sheetView zoomScalePageLayoutView="0" workbookViewId="0" topLeftCell="A1">
      <selection activeCell="F25" sqref="F25"/>
    </sheetView>
  </sheetViews>
  <sheetFormatPr defaultColWidth="9.140625" defaultRowHeight="12.75"/>
  <cols>
    <col min="1" max="1" width="6.57421875" style="0" customWidth="1"/>
    <col min="2" max="2" width="26.7109375" style="0" customWidth="1"/>
    <col min="3" max="17" width="13.7109375" style="0" customWidth="1"/>
  </cols>
  <sheetData>
    <row r="1" s="288" customFormat="1" ht="15">
      <c r="L1" s="308" t="s">
        <v>642</v>
      </c>
    </row>
    <row r="2" s="288" customFormat="1" ht="15"/>
    <row r="3" spans="1:12" s="288" customFormat="1" ht="15.75" customHeight="1">
      <c r="A3" s="746" t="s">
        <v>652</v>
      </c>
      <c r="B3" s="746"/>
      <c r="C3" s="746"/>
      <c r="D3" s="746"/>
      <c r="E3" s="746"/>
      <c r="F3" s="746"/>
      <c r="G3" s="746"/>
      <c r="H3" s="746"/>
      <c r="I3" s="746"/>
      <c r="J3" s="746"/>
      <c r="K3" s="746"/>
      <c r="L3" s="746"/>
    </row>
    <row r="4" s="288" customFormat="1" ht="15"/>
    <row r="5" spans="1:7" s="288" customFormat="1" ht="15.75" thickBot="1">
      <c r="A5" s="292"/>
      <c r="B5" s="292"/>
      <c r="C5" s="292"/>
      <c r="D5" s="292"/>
      <c r="E5" s="292"/>
      <c r="F5" s="292"/>
      <c r="G5" s="309" t="s">
        <v>767</v>
      </c>
    </row>
    <row r="6" spans="1:10" s="288" customFormat="1" ht="90.75" customHeight="1" thickBot="1">
      <c r="A6" s="305" t="s">
        <v>619</v>
      </c>
      <c r="B6" s="303" t="s">
        <v>753</v>
      </c>
      <c r="C6" s="297" t="s">
        <v>765</v>
      </c>
      <c r="D6" s="297" t="s">
        <v>754</v>
      </c>
      <c r="E6" s="297" t="s">
        <v>755</v>
      </c>
      <c r="F6" s="297" t="s">
        <v>756</v>
      </c>
      <c r="G6" s="303" t="s">
        <v>758</v>
      </c>
      <c r="I6" s="289"/>
      <c r="J6" s="289"/>
    </row>
    <row r="7" spans="1:10" s="288" customFormat="1" ht="15">
      <c r="A7" s="306">
        <v>1</v>
      </c>
      <c r="B7" s="295" t="s">
        <v>871</v>
      </c>
      <c r="C7" s="298">
        <v>4</v>
      </c>
      <c r="D7" s="559">
        <v>2021</v>
      </c>
      <c r="E7" s="559">
        <v>2024</v>
      </c>
      <c r="F7" s="326">
        <v>12796</v>
      </c>
      <c r="G7" s="327">
        <v>12796</v>
      </c>
      <c r="H7" s="290"/>
      <c r="I7" s="290"/>
      <c r="J7" s="290"/>
    </row>
    <row r="8" spans="1:10" s="288" customFormat="1" ht="15">
      <c r="A8" s="307">
        <v>2</v>
      </c>
      <c r="B8" s="296"/>
      <c r="C8" s="299"/>
      <c r="D8" s="328"/>
      <c r="E8" s="328"/>
      <c r="F8" s="328"/>
      <c r="G8" s="329"/>
      <c r="H8" s="290"/>
      <c r="I8" s="290"/>
      <c r="J8" s="290"/>
    </row>
    <row r="9" spans="1:10" s="288" customFormat="1" ht="15">
      <c r="A9" s="307">
        <v>3</v>
      </c>
      <c r="B9" s="296"/>
      <c r="C9" s="299"/>
      <c r="D9" s="328"/>
      <c r="E9" s="328"/>
      <c r="F9" s="328"/>
      <c r="G9" s="329"/>
      <c r="H9" s="290"/>
      <c r="I9" s="290"/>
      <c r="J9" s="290"/>
    </row>
    <row r="10" spans="1:10" s="288" customFormat="1" ht="15">
      <c r="A10" s="307">
        <v>4</v>
      </c>
      <c r="B10" s="296"/>
      <c r="C10" s="299"/>
      <c r="D10" s="328"/>
      <c r="E10" s="328"/>
      <c r="F10" s="328"/>
      <c r="G10" s="329"/>
      <c r="H10" s="290"/>
      <c r="I10" s="290"/>
      <c r="J10" s="290"/>
    </row>
    <row r="11" spans="1:10" s="288" customFormat="1" ht="15">
      <c r="A11" s="307">
        <v>5</v>
      </c>
      <c r="B11" s="296"/>
      <c r="C11" s="299"/>
      <c r="D11" s="328"/>
      <c r="E11" s="328"/>
      <c r="F11" s="328"/>
      <c r="G11" s="329"/>
      <c r="H11" s="290"/>
      <c r="I11" s="290"/>
      <c r="J11" s="290"/>
    </row>
    <row r="12" spans="1:10" s="288" customFormat="1" ht="15">
      <c r="A12" s="307">
        <v>6</v>
      </c>
      <c r="B12" s="296"/>
      <c r="C12" s="299"/>
      <c r="D12" s="328"/>
      <c r="E12" s="328"/>
      <c r="F12" s="328"/>
      <c r="G12" s="329"/>
      <c r="H12" s="290"/>
      <c r="I12" s="290"/>
      <c r="J12" s="290"/>
    </row>
    <row r="13" spans="1:10" s="288" customFormat="1" ht="15">
      <c r="A13" s="307">
        <v>7</v>
      </c>
      <c r="B13" s="296"/>
      <c r="C13" s="299"/>
      <c r="D13" s="328"/>
      <c r="E13" s="328"/>
      <c r="F13" s="328"/>
      <c r="G13" s="329"/>
      <c r="H13" s="290"/>
      <c r="I13" s="290"/>
      <c r="J13" s="290"/>
    </row>
    <row r="14" spans="1:10" s="288" customFormat="1" ht="15.75" thickBot="1">
      <c r="A14" s="307">
        <v>8</v>
      </c>
      <c r="B14" s="296"/>
      <c r="C14" s="300"/>
      <c r="D14" s="330"/>
      <c r="E14" s="330"/>
      <c r="F14" s="330"/>
      <c r="G14" s="331"/>
      <c r="H14" s="290"/>
      <c r="I14" s="290"/>
      <c r="J14" s="290"/>
    </row>
    <row r="15" spans="1:10" s="288" customFormat="1" ht="15.75" thickBot="1">
      <c r="A15" s="759" t="s">
        <v>757</v>
      </c>
      <c r="B15" s="760"/>
      <c r="C15" s="301"/>
      <c r="D15" s="301"/>
      <c r="E15" s="302"/>
      <c r="F15" s="302"/>
      <c r="G15" s="304"/>
      <c r="H15" s="291"/>
      <c r="I15" s="291"/>
      <c r="J15" s="291"/>
    </row>
    <row r="16" spans="1:10" s="288" customFormat="1" ht="15">
      <c r="A16" s="290"/>
      <c r="B16" s="332"/>
      <c r="C16" s="336"/>
      <c r="D16" s="336"/>
      <c r="E16" s="337"/>
      <c r="F16" s="338"/>
      <c r="G16" s="337"/>
      <c r="H16" s="291"/>
      <c r="I16" s="291"/>
      <c r="J16" s="291"/>
    </row>
    <row r="17" spans="1:10" s="288" customFormat="1" ht="15.75">
      <c r="A17" s="333" t="s">
        <v>766</v>
      </c>
      <c r="B17" s="290"/>
      <c r="C17" s="336"/>
      <c r="D17" s="336"/>
      <c r="E17" s="337"/>
      <c r="F17" s="337"/>
      <c r="G17" s="337"/>
      <c r="H17" s="291"/>
      <c r="I17" s="291"/>
      <c r="J17" s="291"/>
    </row>
    <row r="18" spans="1:12" s="288" customFormat="1" ht="15.75" thickBot="1">
      <c r="A18" s="292"/>
      <c r="B18" s="292"/>
      <c r="C18" s="292"/>
      <c r="D18" s="292"/>
      <c r="E18" s="292"/>
      <c r="F18" s="292"/>
      <c r="G18" s="292"/>
      <c r="H18" s="292"/>
      <c r="L18" s="309" t="s">
        <v>767</v>
      </c>
    </row>
    <row r="19" spans="1:12" s="288" customFormat="1" ht="15">
      <c r="A19" s="755" t="s">
        <v>619</v>
      </c>
      <c r="B19" s="757" t="s">
        <v>753</v>
      </c>
      <c r="C19" s="747" t="s">
        <v>759</v>
      </c>
      <c r="D19" s="748"/>
      <c r="E19" s="749" t="s">
        <v>886</v>
      </c>
      <c r="F19" s="750"/>
      <c r="G19" s="751" t="s">
        <v>768</v>
      </c>
      <c r="H19" s="751"/>
      <c r="I19" s="752" t="s">
        <v>769</v>
      </c>
      <c r="J19" s="753"/>
      <c r="K19" s="754" t="s">
        <v>770</v>
      </c>
      <c r="L19" s="753"/>
    </row>
    <row r="20" spans="1:12" s="288" customFormat="1" ht="22.5" customHeight="1" thickBot="1">
      <c r="A20" s="756"/>
      <c r="B20" s="758"/>
      <c r="C20" s="294" t="s">
        <v>761</v>
      </c>
      <c r="D20" s="293" t="s">
        <v>760</v>
      </c>
      <c r="E20" s="294" t="s">
        <v>761</v>
      </c>
      <c r="F20" s="293" t="s">
        <v>760</v>
      </c>
      <c r="G20" s="294" t="s">
        <v>761</v>
      </c>
      <c r="H20" s="293" t="s">
        <v>760</v>
      </c>
      <c r="I20" s="294" t="s">
        <v>761</v>
      </c>
      <c r="J20" s="293" t="s">
        <v>760</v>
      </c>
      <c r="K20" s="294" t="s">
        <v>761</v>
      </c>
      <c r="L20" s="293" t="s">
        <v>760</v>
      </c>
    </row>
    <row r="21" spans="1:12" s="288" customFormat="1" ht="15">
      <c r="A21" s="334">
        <v>1</v>
      </c>
      <c r="B21" s="295" t="s">
        <v>871</v>
      </c>
      <c r="C21" s="310">
        <v>13285</v>
      </c>
      <c r="D21" s="311">
        <v>13285</v>
      </c>
      <c r="E21" s="310">
        <v>13285</v>
      </c>
      <c r="F21" s="311">
        <v>13285</v>
      </c>
      <c r="G21" s="310"/>
      <c r="H21" s="312"/>
      <c r="I21" s="313"/>
      <c r="J21" s="311"/>
      <c r="K21" s="310"/>
      <c r="L21" s="311"/>
    </row>
    <row r="22" spans="1:12" s="288" customFormat="1" ht="15">
      <c r="A22" s="307">
        <v>2</v>
      </c>
      <c r="B22" s="296"/>
      <c r="C22" s="314"/>
      <c r="D22" s="315"/>
      <c r="E22" s="314"/>
      <c r="F22" s="315"/>
      <c r="G22" s="314"/>
      <c r="H22" s="316"/>
      <c r="I22" s="317"/>
      <c r="J22" s="315"/>
      <c r="K22" s="314"/>
      <c r="L22" s="315"/>
    </row>
    <row r="23" spans="1:12" s="288" customFormat="1" ht="15">
      <c r="A23" s="307">
        <v>3</v>
      </c>
      <c r="B23" s="296"/>
      <c r="C23" s="314"/>
      <c r="D23" s="315"/>
      <c r="E23" s="314"/>
      <c r="F23" s="315"/>
      <c r="G23" s="314"/>
      <c r="H23" s="316"/>
      <c r="I23" s="317"/>
      <c r="J23" s="315"/>
      <c r="K23" s="314"/>
      <c r="L23" s="315"/>
    </row>
    <row r="24" spans="1:12" s="288" customFormat="1" ht="15">
      <c r="A24" s="307">
        <v>4</v>
      </c>
      <c r="B24" s="296"/>
      <c r="C24" s="314"/>
      <c r="D24" s="315"/>
      <c r="E24" s="314"/>
      <c r="F24" s="315"/>
      <c r="G24" s="314"/>
      <c r="H24" s="316"/>
      <c r="I24" s="317"/>
      <c r="J24" s="315"/>
      <c r="K24" s="314"/>
      <c r="L24" s="315"/>
    </row>
    <row r="25" spans="1:12" s="288" customFormat="1" ht="15">
      <c r="A25" s="307">
        <v>5</v>
      </c>
      <c r="B25" s="296"/>
      <c r="C25" s="314"/>
      <c r="D25" s="315"/>
      <c r="E25" s="314"/>
      <c r="F25" s="315"/>
      <c r="G25" s="314"/>
      <c r="H25" s="316"/>
      <c r="I25" s="317"/>
      <c r="J25" s="315"/>
      <c r="K25" s="314"/>
      <c r="L25" s="315"/>
    </row>
    <row r="26" spans="1:12" s="288" customFormat="1" ht="15">
      <c r="A26" s="307">
        <v>6</v>
      </c>
      <c r="B26" s="296"/>
      <c r="C26" s="314"/>
      <c r="D26" s="315"/>
      <c r="E26" s="314"/>
      <c r="F26" s="315"/>
      <c r="G26" s="314"/>
      <c r="H26" s="316"/>
      <c r="I26" s="317"/>
      <c r="J26" s="315"/>
      <c r="K26" s="314"/>
      <c r="L26" s="315"/>
    </row>
    <row r="27" spans="1:12" s="288" customFormat="1" ht="15">
      <c r="A27" s="307">
        <v>7</v>
      </c>
      <c r="B27" s="296"/>
      <c r="C27" s="314"/>
      <c r="D27" s="315"/>
      <c r="E27" s="314"/>
      <c r="F27" s="315"/>
      <c r="G27" s="314"/>
      <c r="H27" s="316"/>
      <c r="I27" s="317"/>
      <c r="J27" s="315"/>
      <c r="K27" s="314"/>
      <c r="L27" s="315"/>
    </row>
    <row r="28" spans="1:12" s="288" customFormat="1" ht="15.75" thickBot="1">
      <c r="A28" s="307">
        <v>8</v>
      </c>
      <c r="B28" s="296"/>
      <c r="C28" s="318"/>
      <c r="D28" s="319"/>
      <c r="E28" s="320"/>
      <c r="F28" s="319"/>
      <c r="G28" s="320"/>
      <c r="H28" s="321"/>
      <c r="I28" s="318"/>
      <c r="J28" s="319"/>
      <c r="K28" s="320"/>
      <c r="L28" s="319"/>
    </row>
    <row r="29" spans="1:12" s="288" customFormat="1" ht="15.75" thickBot="1">
      <c r="A29" s="744" t="s">
        <v>757</v>
      </c>
      <c r="B29" s="745"/>
      <c r="C29" s="322">
        <f>SUM(C21:C28)</f>
        <v>13285</v>
      </c>
      <c r="D29" s="323">
        <f>SUM(D21:D28)</f>
        <v>13285</v>
      </c>
      <c r="E29" s="322">
        <f>SUM(E21:E28)</f>
        <v>13285</v>
      </c>
      <c r="F29" s="323">
        <f>SUM(F21:F28)</f>
        <v>13285</v>
      </c>
      <c r="G29" s="322"/>
      <c r="H29" s="324"/>
      <c r="I29" s="325"/>
      <c r="J29" s="323"/>
      <c r="K29" s="322"/>
      <c r="L29" s="323"/>
    </row>
    <row r="30" ht="12.75">
      <c r="A30" s="335"/>
    </row>
    <row r="32" ht="15.75">
      <c r="B32" s="333"/>
    </row>
  </sheetData>
  <sheetProtection/>
  <mergeCells count="10">
    <mergeCell ref="A29:B29"/>
    <mergeCell ref="A3:L3"/>
    <mergeCell ref="C19:D19"/>
    <mergeCell ref="E19:F19"/>
    <mergeCell ref="G19:H19"/>
    <mergeCell ref="I19:J19"/>
    <mergeCell ref="K19:L19"/>
    <mergeCell ref="A19:A20"/>
    <mergeCell ref="B19:B20"/>
    <mergeCell ref="A15:B15"/>
  </mergeCells>
  <printOptions/>
  <pageMargins left="0.25" right="0.25" top="0.75" bottom="0.75" header="0.3" footer="0.3"/>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1">
      <selection activeCell="C40" sqref="C40"/>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07" t="s">
        <v>801</v>
      </c>
      <c r="C2" s="208"/>
      <c r="D2" s="208"/>
      <c r="E2" s="208"/>
      <c r="F2" s="208"/>
      <c r="G2" s="209" t="s">
        <v>653</v>
      </c>
    </row>
    <row r="3" spans="2:7" ht="12.75">
      <c r="B3" s="207" t="s">
        <v>800</v>
      </c>
      <c r="C3" s="208"/>
      <c r="D3" s="208"/>
      <c r="E3" s="208"/>
      <c r="F3" s="208"/>
      <c r="G3" s="208"/>
    </row>
    <row r="4" spans="2:7" ht="15.75">
      <c r="B4" s="210"/>
      <c r="C4" s="211"/>
      <c r="D4" s="211"/>
      <c r="E4" s="211"/>
      <c r="F4" s="211"/>
      <c r="G4" s="211"/>
    </row>
    <row r="5" spans="2:7" ht="51.75" customHeight="1">
      <c r="B5" s="774" t="s">
        <v>738</v>
      </c>
      <c r="C5" s="774"/>
      <c r="D5" s="774"/>
      <c r="E5" s="774"/>
      <c r="F5" s="774"/>
      <c r="G5" s="774"/>
    </row>
    <row r="6" spans="2:7" ht="12.75">
      <c r="B6" s="775" t="s">
        <v>887</v>
      </c>
      <c r="C6" s="775"/>
      <c r="D6" s="775"/>
      <c r="E6" s="775"/>
      <c r="F6" s="775"/>
      <c r="G6" s="775"/>
    </row>
    <row r="7" spans="2:7" ht="12.75">
      <c r="B7" s="212"/>
      <c r="C7" s="212"/>
      <c r="D7" s="212"/>
      <c r="E7" s="212"/>
      <c r="F7" s="212"/>
      <c r="G7" s="212"/>
    </row>
    <row r="8" spans="2:7" ht="13.5" thickBot="1">
      <c r="B8" s="213"/>
      <c r="C8" s="212"/>
      <c r="D8" s="212"/>
      <c r="E8" s="212"/>
      <c r="F8" s="212"/>
      <c r="G8" s="236" t="s">
        <v>292</v>
      </c>
    </row>
    <row r="9" spans="2:7" ht="12.75">
      <c r="B9" s="776" t="s">
        <v>94</v>
      </c>
      <c r="C9" s="778" t="s">
        <v>132</v>
      </c>
      <c r="D9" s="780" t="s">
        <v>692</v>
      </c>
      <c r="E9" s="780" t="s">
        <v>693</v>
      </c>
      <c r="F9" s="780" t="s">
        <v>618</v>
      </c>
      <c r="G9" s="782" t="s">
        <v>694</v>
      </c>
    </row>
    <row r="10" spans="2:7" ht="13.5" thickBot="1">
      <c r="B10" s="777"/>
      <c r="C10" s="779"/>
      <c r="D10" s="781"/>
      <c r="E10" s="781"/>
      <c r="F10" s="781"/>
      <c r="G10" s="783"/>
    </row>
    <row r="11" spans="2:7" ht="12.75">
      <c r="B11" s="215">
        <v>1</v>
      </c>
      <c r="C11" s="216">
        <v>2</v>
      </c>
      <c r="D11" s="216">
        <v>3</v>
      </c>
      <c r="E11" s="216">
        <v>4</v>
      </c>
      <c r="F11" s="216">
        <v>5</v>
      </c>
      <c r="G11" s="217">
        <v>6</v>
      </c>
    </row>
    <row r="12" spans="2:7" ht="12.75">
      <c r="B12" s="768" t="s">
        <v>695</v>
      </c>
      <c r="C12" s="770" t="s">
        <v>696</v>
      </c>
      <c r="D12" s="771">
        <v>9108</v>
      </c>
      <c r="E12" s="772" t="s">
        <v>8</v>
      </c>
      <c r="F12" s="772"/>
      <c r="G12" s="773"/>
    </row>
    <row r="13" spans="2:7" ht="12.75">
      <c r="B13" s="769"/>
      <c r="C13" s="770"/>
      <c r="D13" s="771"/>
      <c r="E13" s="772"/>
      <c r="F13" s="772"/>
      <c r="G13" s="773"/>
    </row>
    <row r="14" spans="2:7" ht="24.75" customHeight="1">
      <c r="B14" s="218" t="s">
        <v>697</v>
      </c>
      <c r="C14" s="219" t="s">
        <v>698</v>
      </c>
      <c r="D14" s="220">
        <v>9109</v>
      </c>
      <c r="E14" s="232"/>
      <c r="F14" s="232"/>
      <c r="G14" s="233"/>
    </row>
    <row r="15" spans="2:7" ht="24.75" customHeight="1">
      <c r="B15" s="218" t="s">
        <v>699</v>
      </c>
      <c r="C15" s="219" t="s">
        <v>700</v>
      </c>
      <c r="D15" s="220">
        <v>9110</v>
      </c>
      <c r="E15" s="232"/>
      <c r="F15" s="232"/>
      <c r="G15" s="233"/>
    </row>
    <row r="16" spans="2:7" ht="24.75" customHeight="1">
      <c r="B16" s="218" t="s">
        <v>701</v>
      </c>
      <c r="C16" s="219" t="s">
        <v>702</v>
      </c>
      <c r="D16" s="220">
        <v>9111</v>
      </c>
      <c r="E16" s="232"/>
      <c r="F16" s="232"/>
      <c r="G16" s="233"/>
    </row>
    <row r="17" spans="2:7" ht="24.75" customHeight="1">
      <c r="B17" s="218" t="s">
        <v>703</v>
      </c>
      <c r="C17" s="219" t="s">
        <v>704</v>
      </c>
      <c r="D17" s="220">
        <v>9112</v>
      </c>
      <c r="E17" s="232"/>
      <c r="F17" s="232"/>
      <c r="G17" s="233"/>
    </row>
    <row r="18" spans="2:7" ht="24.75" customHeight="1">
      <c r="B18" s="228" t="s">
        <v>705</v>
      </c>
      <c r="C18" s="229" t="s">
        <v>706</v>
      </c>
      <c r="D18" s="230">
        <v>9113</v>
      </c>
      <c r="E18" s="234"/>
      <c r="F18" s="234"/>
      <c r="G18" s="235"/>
    </row>
    <row r="19" spans="2:7" ht="24.75" customHeight="1">
      <c r="B19" s="218" t="s">
        <v>707</v>
      </c>
      <c r="C19" s="219" t="s">
        <v>708</v>
      </c>
      <c r="D19" s="220">
        <v>9114</v>
      </c>
      <c r="E19" s="232"/>
      <c r="F19" s="232"/>
      <c r="G19" s="233"/>
    </row>
    <row r="20" spans="2:7" ht="24.75" customHeight="1">
      <c r="B20" s="218" t="s">
        <v>709</v>
      </c>
      <c r="C20" s="219" t="s">
        <v>710</v>
      </c>
      <c r="D20" s="220">
        <v>9115</v>
      </c>
      <c r="E20" s="232"/>
      <c r="F20" s="232"/>
      <c r="G20" s="233"/>
    </row>
    <row r="21" spans="2:7" ht="24.75" customHeight="1">
      <c r="B21" s="218" t="s">
        <v>711</v>
      </c>
      <c r="C21" s="219" t="s">
        <v>712</v>
      </c>
      <c r="D21" s="220">
        <v>9116</v>
      </c>
      <c r="E21" s="232"/>
      <c r="F21" s="232"/>
      <c r="G21" s="233"/>
    </row>
    <row r="22" spans="2:7" ht="38.25" customHeight="1">
      <c r="B22" s="228" t="s">
        <v>713</v>
      </c>
      <c r="C22" s="229" t="s">
        <v>714</v>
      </c>
      <c r="D22" s="230">
        <v>9117</v>
      </c>
      <c r="E22" s="593">
        <v>55770</v>
      </c>
      <c r="F22" s="593">
        <v>31762</v>
      </c>
      <c r="G22" s="594">
        <f>SUM(E22-F22)</f>
        <v>24008</v>
      </c>
    </row>
    <row r="23" spans="2:7" ht="38.25" customHeight="1">
      <c r="B23" s="218" t="s">
        <v>715</v>
      </c>
      <c r="C23" s="219" t="s">
        <v>716</v>
      </c>
      <c r="D23" s="220">
        <v>9118</v>
      </c>
      <c r="E23" s="595">
        <v>38011</v>
      </c>
      <c r="F23" s="595">
        <f>SUM(F22-F25)</f>
        <v>27224</v>
      </c>
      <c r="G23" s="596">
        <f>SUM(E23-F23)</f>
        <v>10787</v>
      </c>
    </row>
    <row r="24" spans="2:7" ht="48.75" customHeight="1">
      <c r="B24" s="218" t="s">
        <v>717</v>
      </c>
      <c r="C24" s="219" t="s">
        <v>718</v>
      </c>
      <c r="D24" s="220">
        <v>9119</v>
      </c>
      <c r="E24" s="595">
        <v>35</v>
      </c>
      <c r="F24" s="595">
        <v>0</v>
      </c>
      <c r="G24" s="596">
        <v>35</v>
      </c>
    </row>
    <row r="25" spans="2:7" ht="48.75" customHeight="1">
      <c r="B25" s="218" t="s">
        <v>717</v>
      </c>
      <c r="C25" s="219" t="s">
        <v>719</v>
      </c>
      <c r="D25" s="221">
        <v>9120</v>
      </c>
      <c r="E25" s="595">
        <f>SUM(E22-E23-E24-E28)</f>
        <v>7375</v>
      </c>
      <c r="F25" s="595">
        <v>4538</v>
      </c>
      <c r="G25" s="596">
        <f>SUM(E25-F25)</f>
        <v>2837</v>
      </c>
    </row>
    <row r="26" spans="2:7" ht="21" customHeight="1">
      <c r="B26" s="762" t="s">
        <v>720</v>
      </c>
      <c r="C26" s="763" t="s">
        <v>721</v>
      </c>
      <c r="D26" s="765">
        <v>9121</v>
      </c>
      <c r="E26" s="766"/>
      <c r="F26" s="766"/>
      <c r="G26" s="767"/>
    </row>
    <row r="27" spans="2:7" ht="15" customHeight="1">
      <c r="B27" s="762"/>
      <c r="C27" s="764"/>
      <c r="D27" s="765"/>
      <c r="E27" s="766"/>
      <c r="F27" s="766"/>
      <c r="G27" s="767"/>
    </row>
    <row r="28" spans="2:7" ht="39.75" customHeight="1">
      <c r="B28" s="218" t="s">
        <v>720</v>
      </c>
      <c r="C28" s="219" t="s">
        <v>722</v>
      </c>
      <c r="D28" s="221">
        <v>9122</v>
      </c>
      <c r="E28" s="595">
        <v>10349</v>
      </c>
      <c r="F28" s="595">
        <v>0</v>
      </c>
      <c r="G28" s="596">
        <v>10349</v>
      </c>
    </row>
    <row r="29" spans="2:7" ht="48" customHeight="1">
      <c r="B29" s="218" t="s">
        <v>717</v>
      </c>
      <c r="C29" s="222" t="s">
        <v>723</v>
      </c>
      <c r="D29" s="220">
        <v>9123</v>
      </c>
      <c r="E29" s="597"/>
      <c r="F29" s="595"/>
      <c r="G29" s="596"/>
    </row>
    <row r="30" spans="2:7" ht="24.75" customHeight="1">
      <c r="B30" s="228" t="s">
        <v>724</v>
      </c>
      <c r="C30" s="229" t="s">
        <v>725</v>
      </c>
      <c r="D30" s="231">
        <v>9124</v>
      </c>
      <c r="E30" s="593">
        <f>SUM(E31:E37)</f>
        <v>13271</v>
      </c>
      <c r="F30" s="593"/>
      <c r="G30" s="593">
        <f>SUM(G31:G37)</f>
        <v>13271</v>
      </c>
    </row>
    <row r="31" spans="2:7" ht="24.75" customHeight="1">
      <c r="B31" s="218" t="s">
        <v>726</v>
      </c>
      <c r="C31" s="219" t="s">
        <v>727</v>
      </c>
      <c r="D31" s="220">
        <v>9125</v>
      </c>
      <c r="E31" s="595">
        <v>11400</v>
      </c>
      <c r="F31" s="595">
        <v>0</v>
      </c>
      <c r="G31" s="595">
        <v>11400</v>
      </c>
    </row>
    <row r="32" spans="2:7" ht="24.75" customHeight="1">
      <c r="B32" s="218" t="s">
        <v>728</v>
      </c>
      <c r="C32" s="223" t="s">
        <v>729</v>
      </c>
      <c r="D32" s="220">
        <v>9126</v>
      </c>
      <c r="E32" s="595"/>
      <c r="F32" s="595"/>
      <c r="G32" s="595"/>
    </row>
    <row r="33" spans="2:7" ht="24.75" customHeight="1">
      <c r="B33" s="762" t="s">
        <v>728</v>
      </c>
      <c r="C33" s="763" t="s">
        <v>730</v>
      </c>
      <c r="D33" s="765">
        <v>9127</v>
      </c>
      <c r="E33" s="766">
        <v>1122</v>
      </c>
      <c r="F33" s="766"/>
      <c r="G33" s="766">
        <v>1122</v>
      </c>
    </row>
    <row r="34" spans="2:7" ht="4.5" customHeight="1">
      <c r="B34" s="762"/>
      <c r="C34" s="764"/>
      <c r="D34" s="765"/>
      <c r="E34" s="766"/>
      <c r="F34" s="766"/>
      <c r="G34" s="766"/>
    </row>
    <row r="35" spans="2:7" ht="24.75" customHeight="1">
      <c r="B35" s="218" t="s">
        <v>731</v>
      </c>
      <c r="C35" s="219" t="s">
        <v>732</v>
      </c>
      <c r="D35" s="220">
        <v>9128</v>
      </c>
      <c r="E35" s="595">
        <v>746</v>
      </c>
      <c r="F35" s="595">
        <v>0</v>
      </c>
      <c r="G35" s="595">
        <v>746</v>
      </c>
    </row>
    <row r="36" spans="2:7" ht="24.75" customHeight="1">
      <c r="B36" s="218" t="s">
        <v>733</v>
      </c>
      <c r="C36" s="219" t="s">
        <v>734</v>
      </c>
      <c r="D36" s="220">
        <v>9129</v>
      </c>
      <c r="E36" s="595"/>
      <c r="F36" s="595"/>
      <c r="G36" s="595"/>
    </row>
    <row r="37" spans="2:7" ht="24.75" customHeight="1" thickBot="1">
      <c r="B37" s="224" t="s">
        <v>735</v>
      </c>
      <c r="C37" s="225" t="s">
        <v>736</v>
      </c>
      <c r="D37" s="214">
        <v>9130</v>
      </c>
      <c r="E37" s="598">
        <v>3</v>
      </c>
      <c r="F37" s="598">
        <v>0</v>
      </c>
      <c r="G37" s="598">
        <v>3</v>
      </c>
    </row>
    <row r="38" spans="2:7" ht="12.75">
      <c r="B38" s="212"/>
      <c r="C38" s="212"/>
      <c r="D38" s="212"/>
      <c r="E38" s="212"/>
      <c r="F38" s="212"/>
      <c r="G38" s="212"/>
    </row>
    <row r="39" spans="2:7" ht="20.25">
      <c r="B39" s="633" t="s">
        <v>669</v>
      </c>
      <c r="C39" s="634"/>
      <c r="D39" s="634"/>
      <c r="E39" s="634" t="s">
        <v>895</v>
      </c>
      <c r="F39" s="634"/>
      <c r="G39" s="634"/>
    </row>
    <row r="40" spans="2:7" ht="20.25">
      <c r="B40" s="634"/>
      <c r="C40" s="635" t="s">
        <v>737</v>
      </c>
      <c r="D40" s="636"/>
      <c r="E40" s="634"/>
      <c r="F40" s="636"/>
      <c r="G40" s="634"/>
    </row>
    <row r="41" spans="2:7" ht="15.75">
      <c r="B41" s="226"/>
      <c r="C41" s="227"/>
      <c r="D41" s="212"/>
      <c r="E41" s="226"/>
      <c r="F41" s="212"/>
      <c r="G41" s="226"/>
    </row>
    <row r="42" spans="2:7" ht="12.75" customHeight="1">
      <c r="B42" s="761" t="s">
        <v>743</v>
      </c>
      <c r="C42" s="761"/>
      <c r="D42" s="761"/>
      <c r="E42" s="761"/>
      <c r="F42" s="761"/>
      <c r="G42" s="761"/>
    </row>
    <row r="43" spans="2:7" ht="12.75">
      <c r="B43" s="761"/>
      <c r="C43" s="761"/>
      <c r="D43" s="761"/>
      <c r="E43" s="761"/>
      <c r="F43" s="761"/>
      <c r="G43" s="761"/>
    </row>
    <row r="44" spans="2:7" ht="12.75">
      <c r="B44" s="273"/>
      <c r="C44" s="273"/>
      <c r="D44" s="273"/>
      <c r="E44" s="273"/>
      <c r="F44" s="273"/>
      <c r="G44" s="273"/>
    </row>
    <row r="45" spans="2:7" ht="12.75">
      <c r="B45" s="273"/>
      <c r="C45" s="273"/>
      <c r="D45" s="273"/>
      <c r="E45" s="273"/>
      <c r="F45" s="273"/>
      <c r="G45" s="273"/>
    </row>
    <row r="46" spans="2:7" ht="12.75">
      <c r="B46" s="273"/>
      <c r="C46" s="273"/>
      <c r="D46" s="273"/>
      <c r="E46" s="273"/>
      <c r="F46" s="273"/>
      <c r="G46" s="273"/>
    </row>
    <row r="47" spans="2:7" ht="12.75">
      <c r="B47" s="273"/>
      <c r="C47" s="273"/>
      <c r="D47" s="273"/>
      <c r="E47" s="273"/>
      <c r="F47" s="273"/>
      <c r="G47" s="273"/>
    </row>
    <row r="48" spans="2:7" ht="12.75">
      <c r="B48" s="273"/>
      <c r="C48" s="273"/>
      <c r="D48" s="273"/>
      <c r="E48" s="273"/>
      <c r="F48" s="273"/>
      <c r="G48" s="273"/>
    </row>
    <row r="49" spans="2:7" ht="12.75">
      <c r="B49" s="273"/>
      <c r="C49" s="273"/>
      <c r="D49" s="273"/>
      <c r="E49" s="273"/>
      <c r="F49" s="273"/>
      <c r="G49" s="273"/>
    </row>
    <row r="50" spans="2:7" ht="12.75">
      <c r="B50" s="273"/>
      <c r="C50" s="273"/>
      <c r="D50" s="273"/>
      <c r="E50" s="273"/>
      <c r="F50" s="273"/>
      <c r="G50" s="273"/>
    </row>
    <row r="51" spans="2:7" ht="12.75">
      <c r="B51" s="273"/>
      <c r="C51" s="273"/>
      <c r="D51" s="273"/>
      <c r="E51" s="273"/>
      <c r="F51" s="273"/>
      <c r="G51" s="273"/>
    </row>
    <row r="52" spans="2:7" ht="12.75">
      <c r="B52" s="273"/>
      <c r="C52" s="273"/>
      <c r="D52" s="273"/>
      <c r="E52" s="273"/>
      <c r="F52" s="273"/>
      <c r="G52" s="273"/>
    </row>
    <row r="53" spans="2:7" ht="12.75">
      <c r="B53" s="273"/>
      <c r="C53" s="273"/>
      <c r="D53" s="273"/>
      <c r="E53" s="273"/>
      <c r="F53" s="273"/>
      <c r="G53" s="273"/>
    </row>
    <row r="54" spans="2:7" ht="12.75">
      <c r="B54" s="273"/>
      <c r="C54" s="273"/>
      <c r="D54" s="273"/>
      <c r="E54" s="273"/>
      <c r="F54" s="273"/>
      <c r="G54" s="273"/>
    </row>
    <row r="55" spans="2:7" ht="12.75">
      <c r="B55" s="273"/>
      <c r="C55" s="273"/>
      <c r="D55" s="273"/>
      <c r="E55" s="273"/>
      <c r="F55" s="273"/>
      <c r="G55" s="273"/>
    </row>
    <row r="56" spans="2:7" ht="12.75">
      <c r="B56" s="273"/>
      <c r="C56" s="273"/>
      <c r="D56" s="273"/>
      <c r="E56" s="273"/>
      <c r="F56" s="273"/>
      <c r="G56" s="273"/>
    </row>
    <row r="57" spans="2:7" ht="12.75">
      <c r="B57" s="273"/>
      <c r="C57" s="273"/>
      <c r="D57" s="273"/>
      <c r="E57" s="273"/>
      <c r="F57" s="273"/>
      <c r="G57" s="273"/>
    </row>
    <row r="58" spans="2:7" ht="12.75">
      <c r="B58" s="273"/>
      <c r="C58" s="273"/>
      <c r="D58" s="273"/>
      <c r="E58" s="273"/>
      <c r="F58" s="273"/>
      <c r="G58" s="273"/>
    </row>
    <row r="59" spans="2:7" ht="12.75">
      <c r="B59" s="273"/>
      <c r="C59" s="273"/>
      <c r="D59" s="273"/>
      <c r="E59" s="273"/>
      <c r="F59" s="273"/>
      <c r="G59" s="273"/>
    </row>
    <row r="60" spans="2:7" ht="12.75">
      <c r="B60" s="273"/>
      <c r="C60" s="273"/>
      <c r="D60" s="273"/>
      <c r="E60" s="273"/>
      <c r="F60" s="273"/>
      <c r="G60" s="273"/>
    </row>
    <row r="61" spans="2:7" ht="12.75">
      <c r="B61" s="273"/>
      <c r="C61" s="273"/>
      <c r="D61" s="273"/>
      <c r="E61" s="273"/>
      <c r="F61" s="273"/>
      <c r="G61" s="273"/>
    </row>
    <row r="62" spans="2:7" ht="12.75">
      <c r="B62" s="273"/>
      <c r="C62" s="273"/>
      <c r="D62" s="273"/>
      <c r="E62" s="273"/>
      <c r="F62" s="273"/>
      <c r="G62" s="273"/>
    </row>
    <row r="63" spans="2:7" ht="12.75">
      <c r="B63" s="273"/>
      <c r="C63" s="273"/>
      <c r="D63" s="273"/>
      <c r="E63" s="273"/>
      <c r="F63" s="273"/>
      <c r="G63" s="273"/>
    </row>
    <row r="64" spans="2:7" ht="12.75">
      <c r="B64" s="273"/>
      <c r="C64" s="273"/>
      <c r="D64" s="273"/>
      <c r="E64" s="273"/>
      <c r="F64" s="273"/>
      <c r="G64" s="273"/>
    </row>
    <row r="65" spans="2:7" ht="12.75">
      <c r="B65" s="273"/>
      <c r="C65" s="273"/>
      <c r="D65" s="273"/>
      <c r="E65" s="273"/>
      <c r="F65" s="273"/>
      <c r="G65" s="273"/>
    </row>
    <row r="66" spans="2:7" ht="12.75">
      <c r="B66" s="273"/>
      <c r="C66" s="273"/>
      <c r="D66" s="273"/>
      <c r="E66" s="273"/>
      <c r="F66" s="273"/>
      <c r="G66" s="273"/>
    </row>
    <row r="67" spans="2:7" ht="12.75">
      <c r="B67" s="273"/>
      <c r="C67" s="273"/>
      <c r="D67" s="273"/>
      <c r="E67" s="273"/>
      <c r="F67" s="273"/>
      <c r="G67" s="273"/>
    </row>
    <row r="68" spans="2:7" ht="12.75">
      <c r="B68" s="273"/>
      <c r="C68" s="273"/>
      <c r="D68" s="273"/>
      <c r="E68" s="273"/>
      <c r="F68" s="273"/>
      <c r="G68" s="273"/>
    </row>
    <row r="69" spans="2:7" ht="12.75">
      <c r="B69" s="273"/>
      <c r="C69" s="273"/>
      <c r="D69" s="273"/>
      <c r="E69" s="273"/>
      <c r="F69" s="273"/>
      <c r="G69" s="273"/>
    </row>
    <row r="70" spans="2:7" ht="12.75">
      <c r="B70" s="273"/>
      <c r="C70" s="273"/>
      <c r="D70" s="273"/>
      <c r="E70" s="273"/>
      <c r="F70" s="273"/>
      <c r="G70" s="273"/>
    </row>
    <row r="71" spans="2:7" ht="12.75">
      <c r="B71" s="273"/>
      <c r="C71" s="273"/>
      <c r="D71" s="273"/>
      <c r="E71" s="273"/>
      <c r="F71" s="273"/>
      <c r="G71" s="273"/>
    </row>
    <row r="72" spans="2:7" ht="12.75">
      <c r="B72" s="273"/>
      <c r="C72" s="273"/>
      <c r="D72" s="273"/>
      <c r="E72" s="273"/>
      <c r="F72" s="273"/>
      <c r="G72" s="273"/>
    </row>
    <row r="73" spans="2:7" ht="12.75">
      <c r="B73" s="273"/>
      <c r="C73" s="273"/>
      <c r="D73" s="273"/>
      <c r="E73" s="273"/>
      <c r="F73" s="273"/>
      <c r="G73" s="273"/>
    </row>
    <row r="74" spans="2:7" ht="12.75">
      <c r="B74" s="273"/>
      <c r="C74" s="273"/>
      <c r="D74" s="273"/>
      <c r="E74" s="273"/>
      <c r="F74" s="273"/>
      <c r="G74" s="273"/>
    </row>
    <row r="75" spans="2:7" ht="12.75">
      <c r="B75" s="273"/>
      <c r="C75" s="273"/>
      <c r="D75" s="273"/>
      <c r="E75" s="273"/>
      <c r="F75" s="273"/>
      <c r="G75" s="273"/>
    </row>
    <row r="76" spans="2:7" ht="12.75">
      <c r="B76" s="273"/>
      <c r="C76" s="273"/>
      <c r="D76" s="273"/>
      <c r="E76" s="273"/>
      <c r="F76" s="273"/>
      <c r="G76" s="273"/>
    </row>
  </sheetData>
  <sheetProtection/>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42:G43"/>
    <mergeCell ref="B33:B34"/>
    <mergeCell ref="C33:C34"/>
    <mergeCell ref="D33:D34"/>
    <mergeCell ref="E33:E34"/>
    <mergeCell ref="F33:F34"/>
    <mergeCell ref="G33:G34"/>
  </mergeCells>
  <printOptions/>
  <pageMargins left="0.2"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theme="0"/>
  </sheetPr>
  <dimension ref="B1:I149"/>
  <sheetViews>
    <sheetView tabSelected="1" zoomScale="80" zoomScaleNormal="80" zoomScalePageLayoutView="0" workbookViewId="0" topLeftCell="A1">
      <selection activeCell="H11" sqref="H11"/>
    </sheetView>
  </sheetViews>
  <sheetFormatPr defaultColWidth="9.140625" defaultRowHeight="12.75"/>
  <cols>
    <col min="1" max="1" width="4.7109375" style="32" customWidth="1"/>
    <col min="2" max="2" width="25.7109375" style="32" customWidth="1"/>
    <col min="3" max="3" width="95.57421875" style="32" customWidth="1"/>
    <col min="4" max="4" width="9.8515625" style="32" customWidth="1"/>
    <col min="5" max="5" width="20.7109375" style="32" customWidth="1"/>
    <col min="6" max="7" width="20.7109375" style="381" customWidth="1"/>
    <col min="8" max="8" width="20.7109375" style="33" customWidth="1"/>
    <col min="9" max="9" width="20.7109375" style="34" customWidth="1"/>
    <col min="10" max="16384" width="9.140625" style="32" customWidth="1"/>
  </cols>
  <sheetData>
    <row r="1" spans="2:7" s="2" customFormat="1" ht="18.75">
      <c r="B1" s="35" t="s">
        <v>771</v>
      </c>
      <c r="C1" s="32"/>
      <c r="D1" s="32"/>
      <c r="F1" s="379"/>
      <c r="G1" s="379"/>
    </row>
    <row r="2" spans="2:9" s="2" customFormat="1" ht="18.75">
      <c r="B2" s="35" t="s">
        <v>800</v>
      </c>
      <c r="C2" s="32"/>
      <c r="D2" s="32"/>
      <c r="F2" s="379"/>
      <c r="G2" s="379"/>
      <c r="I2" s="5" t="s">
        <v>658</v>
      </c>
    </row>
    <row r="3" spans="2:9" ht="30" customHeight="1">
      <c r="B3" s="649" t="s">
        <v>878</v>
      </c>
      <c r="C3" s="649"/>
      <c r="D3" s="649"/>
      <c r="E3" s="649"/>
      <c r="F3" s="649"/>
      <c r="G3" s="649"/>
      <c r="H3" s="649"/>
      <c r="I3" s="649"/>
    </row>
    <row r="4" spans="2:9" ht="26.25" customHeight="1" thickBot="1">
      <c r="B4" s="417"/>
      <c r="C4" s="418"/>
      <c r="D4" s="418"/>
      <c r="E4" s="418"/>
      <c r="F4" s="419"/>
      <c r="G4" s="419"/>
      <c r="H4" s="420"/>
      <c r="I4" s="421" t="s">
        <v>292</v>
      </c>
    </row>
    <row r="5" spans="2:9" s="56" customFormat="1" ht="42" customHeight="1">
      <c r="B5" s="656" t="s">
        <v>94</v>
      </c>
      <c r="C5" s="658" t="s">
        <v>95</v>
      </c>
      <c r="D5" s="661" t="s">
        <v>137</v>
      </c>
      <c r="E5" s="652" t="s">
        <v>872</v>
      </c>
      <c r="F5" s="650" t="s">
        <v>873</v>
      </c>
      <c r="G5" s="652" t="s">
        <v>879</v>
      </c>
      <c r="H5" s="653"/>
      <c r="I5" s="654" t="s">
        <v>880</v>
      </c>
    </row>
    <row r="6" spans="2:9" s="57" customFormat="1" ht="50.25" customHeight="1" thickBot="1">
      <c r="B6" s="657"/>
      <c r="C6" s="659"/>
      <c r="D6" s="662"/>
      <c r="E6" s="660"/>
      <c r="F6" s="651"/>
      <c r="G6" s="380" t="s">
        <v>102</v>
      </c>
      <c r="H6" s="139" t="s">
        <v>103</v>
      </c>
      <c r="I6" s="655"/>
    </row>
    <row r="7" spans="2:9" s="59" customFormat="1" ht="34.5" customHeight="1">
      <c r="B7" s="503"/>
      <c r="C7" s="504" t="s">
        <v>96</v>
      </c>
      <c r="D7" s="505"/>
      <c r="E7" s="506"/>
      <c r="F7" s="507"/>
      <c r="G7" s="499"/>
      <c r="H7" s="422"/>
      <c r="I7" s="423"/>
    </row>
    <row r="8" spans="2:9" s="59" customFormat="1" ht="34.5" customHeight="1">
      <c r="B8" s="424">
        <v>0</v>
      </c>
      <c r="C8" s="425" t="s">
        <v>293</v>
      </c>
      <c r="D8" s="426" t="s">
        <v>155</v>
      </c>
      <c r="E8" s="61"/>
      <c r="F8" s="508"/>
      <c r="G8" s="500"/>
      <c r="H8" s="427"/>
      <c r="I8" s="385"/>
    </row>
    <row r="9" spans="2:9" s="59" customFormat="1" ht="34.5" customHeight="1">
      <c r="B9" s="424"/>
      <c r="C9" s="425" t="s">
        <v>804</v>
      </c>
      <c r="D9" s="426" t="s">
        <v>156</v>
      </c>
      <c r="E9" s="498">
        <v>7521</v>
      </c>
      <c r="F9" s="509">
        <v>17593</v>
      </c>
      <c r="G9" s="498">
        <v>16805</v>
      </c>
      <c r="H9" s="497">
        <v>17146</v>
      </c>
      <c r="I9" s="443">
        <f>SUM(H9/G9)</f>
        <v>1.0202915798869383</v>
      </c>
    </row>
    <row r="10" spans="2:9" s="59" customFormat="1" ht="34.5" customHeight="1">
      <c r="B10" s="424">
        <v>1</v>
      </c>
      <c r="C10" s="425" t="s">
        <v>294</v>
      </c>
      <c r="D10" s="426" t="s">
        <v>157</v>
      </c>
      <c r="E10" s="411">
        <v>77</v>
      </c>
      <c r="F10" s="435"/>
      <c r="G10" s="526"/>
      <c r="H10" s="411">
        <v>0</v>
      </c>
      <c r="I10" s="413" t="e">
        <f>SUM(H10/G10)</f>
        <v>#DIV/0!</v>
      </c>
    </row>
    <row r="11" spans="2:9" s="59" customFormat="1" ht="34.5" customHeight="1">
      <c r="B11" s="424" t="s">
        <v>295</v>
      </c>
      <c r="C11" s="429" t="s">
        <v>296</v>
      </c>
      <c r="D11" s="426" t="s">
        <v>158</v>
      </c>
      <c r="E11" s="461"/>
      <c r="F11" s="460"/>
      <c r="G11" s="526"/>
      <c r="H11" s="461"/>
      <c r="I11" s="460"/>
    </row>
    <row r="12" spans="2:9" s="59" customFormat="1" ht="34.5" customHeight="1">
      <c r="B12" s="424" t="s">
        <v>297</v>
      </c>
      <c r="C12" s="429" t="s">
        <v>298</v>
      </c>
      <c r="D12" s="426" t="s">
        <v>159</v>
      </c>
      <c r="E12" s="428">
        <v>77</v>
      </c>
      <c r="F12" s="435"/>
      <c r="G12" s="526"/>
      <c r="H12" s="428">
        <v>0</v>
      </c>
      <c r="I12" s="413"/>
    </row>
    <row r="13" spans="2:9" s="59" customFormat="1" ht="34.5" customHeight="1">
      <c r="B13" s="424" t="s">
        <v>299</v>
      </c>
      <c r="C13" s="429" t="s">
        <v>300</v>
      </c>
      <c r="D13" s="426" t="s">
        <v>160</v>
      </c>
      <c r="E13" s="412"/>
      <c r="F13" s="435"/>
      <c r="G13" s="526"/>
      <c r="H13" s="412"/>
      <c r="I13" s="413"/>
    </row>
    <row r="14" spans="2:9" s="59" customFormat="1" ht="34.5" customHeight="1">
      <c r="B14" s="430" t="s">
        <v>301</v>
      </c>
      <c r="C14" s="429" t="s">
        <v>302</v>
      </c>
      <c r="D14" s="426" t="s">
        <v>161</v>
      </c>
      <c r="E14" s="412"/>
      <c r="F14" s="435"/>
      <c r="G14" s="526"/>
      <c r="H14" s="412"/>
      <c r="I14" s="413"/>
    </row>
    <row r="15" spans="2:9" s="59" customFormat="1" ht="34.5" customHeight="1">
      <c r="B15" s="430" t="s">
        <v>303</v>
      </c>
      <c r="C15" s="429" t="s">
        <v>304</v>
      </c>
      <c r="D15" s="426" t="s">
        <v>162</v>
      </c>
      <c r="E15" s="412"/>
      <c r="F15" s="435"/>
      <c r="G15" s="526"/>
      <c r="H15" s="412"/>
      <c r="I15" s="413"/>
    </row>
    <row r="16" spans="2:9" s="59" customFormat="1" ht="34.5" customHeight="1">
      <c r="B16" s="430" t="s">
        <v>305</v>
      </c>
      <c r="C16" s="429" t="s">
        <v>306</v>
      </c>
      <c r="D16" s="426" t="s">
        <v>672</v>
      </c>
      <c r="E16" s="428"/>
      <c r="F16" s="435"/>
      <c r="G16" s="526"/>
      <c r="H16" s="428"/>
      <c r="I16" s="413"/>
    </row>
    <row r="17" spans="2:9" s="59" customFormat="1" ht="34.5" customHeight="1">
      <c r="B17" s="431">
        <v>2</v>
      </c>
      <c r="C17" s="425" t="s">
        <v>307</v>
      </c>
      <c r="D17" s="426" t="s">
        <v>140</v>
      </c>
      <c r="E17" s="411">
        <v>7444</v>
      </c>
      <c r="F17" s="435">
        <v>17593</v>
      </c>
      <c r="G17" s="444">
        <v>16805</v>
      </c>
      <c r="H17" s="412">
        <v>17146</v>
      </c>
      <c r="I17" s="413">
        <f>SUM(H17/G17)</f>
        <v>1.0202915798869383</v>
      </c>
    </row>
    <row r="18" spans="2:9" s="59" customFormat="1" ht="34.5" customHeight="1">
      <c r="B18" s="424" t="s">
        <v>308</v>
      </c>
      <c r="C18" s="429" t="s">
        <v>309</v>
      </c>
      <c r="D18" s="426" t="s">
        <v>139</v>
      </c>
      <c r="E18" s="412"/>
      <c r="F18" s="435"/>
      <c r="G18" s="526"/>
      <c r="H18" s="412"/>
      <c r="I18" s="413"/>
    </row>
    <row r="19" spans="2:9" s="59" customFormat="1" ht="34.5" customHeight="1">
      <c r="B19" s="430" t="s">
        <v>310</v>
      </c>
      <c r="C19" s="429" t="s">
        <v>311</v>
      </c>
      <c r="D19" s="426" t="s">
        <v>97</v>
      </c>
      <c r="E19" s="428">
        <v>341</v>
      </c>
      <c r="F19" s="435">
        <v>331</v>
      </c>
      <c r="G19" s="526">
        <v>336</v>
      </c>
      <c r="H19" s="428">
        <v>336</v>
      </c>
      <c r="I19" s="413"/>
    </row>
    <row r="20" spans="2:9" s="59" customFormat="1" ht="34.5" customHeight="1">
      <c r="B20" s="424" t="s">
        <v>312</v>
      </c>
      <c r="C20" s="429" t="s">
        <v>313</v>
      </c>
      <c r="D20" s="426" t="s">
        <v>163</v>
      </c>
      <c r="E20" s="412"/>
      <c r="F20" s="435">
        <v>15611</v>
      </c>
      <c r="G20" s="526">
        <v>14800</v>
      </c>
      <c r="H20" s="412">
        <v>14292</v>
      </c>
      <c r="I20" s="413"/>
    </row>
    <row r="21" spans="2:9" s="59" customFormat="1" ht="34.5" customHeight="1">
      <c r="B21" s="424" t="s">
        <v>314</v>
      </c>
      <c r="C21" s="429" t="s">
        <v>315</v>
      </c>
      <c r="D21" s="426" t="s">
        <v>164</v>
      </c>
      <c r="E21" s="412"/>
      <c r="F21" s="435"/>
      <c r="G21" s="526"/>
      <c r="H21" s="412"/>
      <c r="I21" s="413"/>
    </row>
    <row r="22" spans="2:9" s="59" customFormat="1" ht="34.5" customHeight="1">
      <c r="B22" s="424" t="s">
        <v>316</v>
      </c>
      <c r="C22" s="429" t="s">
        <v>317</v>
      </c>
      <c r="D22" s="426" t="s">
        <v>165</v>
      </c>
      <c r="E22" s="428">
        <v>4585</v>
      </c>
      <c r="F22" s="435"/>
      <c r="G22" s="526"/>
      <c r="H22" s="428"/>
      <c r="I22" s="413"/>
    </row>
    <row r="23" spans="2:9" s="59" customFormat="1" ht="34.5" customHeight="1">
      <c r="B23" s="424" t="s">
        <v>318</v>
      </c>
      <c r="C23" s="429" t="s">
        <v>319</v>
      </c>
      <c r="D23" s="426" t="s">
        <v>141</v>
      </c>
      <c r="E23" s="412">
        <v>224</v>
      </c>
      <c r="F23" s="435">
        <v>224</v>
      </c>
      <c r="G23" s="526">
        <v>224</v>
      </c>
      <c r="H23" s="412">
        <v>1055</v>
      </c>
      <c r="I23" s="413"/>
    </row>
    <row r="24" spans="2:9" s="59" customFormat="1" ht="34.5" customHeight="1">
      <c r="B24" s="424" t="s">
        <v>320</v>
      </c>
      <c r="C24" s="429" t="s">
        <v>321</v>
      </c>
      <c r="D24" s="426" t="s">
        <v>166</v>
      </c>
      <c r="E24" s="412">
        <v>2294</v>
      </c>
      <c r="F24" s="435">
        <v>1427</v>
      </c>
      <c r="G24" s="526">
        <v>1445</v>
      </c>
      <c r="H24" s="412">
        <v>1463</v>
      </c>
      <c r="I24" s="413"/>
    </row>
    <row r="25" spans="2:9" s="59" customFormat="1" ht="34.5" customHeight="1">
      <c r="B25" s="424" t="s">
        <v>322</v>
      </c>
      <c r="C25" s="429" t="s">
        <v>323</v>
      </c>
      <c r="D25" s="426" t="s">
        <v>138</v>
      </c>
      <c r="E25" s="412"/>
      <c r="F25" s="435"/>
      <c r="G25" s="526"/>
      <c r="H25" s="412"/>
      <c r="I25" s="413"/>
    </row>
    <row r="26" spans="2:9" s="59" customFormat="1" ht="34.5" customHeight="1">
      <c r="B26" s="431">
        <v>3</v>
      </c>
      <c r="C26" s="425" t="s">
        <v>324</v>
      </c>
      <c r="D26" s="426" t="s">
        <v>148</v>
      </c>
      <c r="E26" s="412"/>
      <c r="F26" s="435"/>
      <c r="G26" s="526"/>
      <c r="H26" s="412"/>
      <c r="I26" s="413"/>
    </row>
    <row r="27" spans="2:9" s="59" customFormat="1" ht="34.5" customHeight="1">
      <c r="B27" s="424" t="s">
        <v>325</v>
      </c>
      <c r="C27" s="429" t="s">
        <v>326</v>
      </c>
      <c r="D27" s="426" t="s">
        <v>167</v>
      </c>
      <c r="E27" s="412"/>
      <c r="F27" s="435"/>
      <c r="G27" s="526"/>
      <c r="H27" s="412"/>
      <c r="I27" s="413"/>
    </row>
    <row r="28" spans="2:9" s="59" customFormat="1" ht="34.5" customHeight="1">
      <c r="B28" s="430" t="s">
        <v>327</v>
      </c>
      <c r="C28" s="429" t="s">
        <v>328</v>
      </c>
      <c r="D28" s="426" t="s">
        <v>168</v>
      </c>
      <c r="E28" s="412"/>
      <c r="F28" s="435"/>
      <c r="G28" s="526"/>
      <c r="H28" s="412"/>
      <c r="I28" s="413"/>
    </row>
    <row r="29" spans="2:9" s="59" customFormat="1" ht="34.5" customHeight="1">
      <c r="B29" s="430" t="s">
        <v>329</v>
      </c>
      <c r="C29" s="429" t="s">
        <v>330</v>
      </c>
      <c r="D29" s="426" t="s">
        <v>169</v>
      </c>
      <c r="E29" s="428"/>
      <c r="F29" s="435"/>
      <c r="G29" s="526"/>
      <c r="H29" s="428"/>
      <c r="I29" s="413"/>
    </row>
    <row r="30" spans="2:9" s="59" customFormat="1" ht="34.5" customHeight="1">
      <c r="B30" s="430" t="s">
        <v>331</v>
      </c>
      <c r="C30" s="429" t="s">
        <v>332</v>
      </c>
      <c r="D30" s="426" t="s">
        <v>170</v>
      </c>
      <c r="E30" s="412"/>
      <c r="F30" s="435"/>
      <c r="G30" s="526"/>
      <c r="H30" s="412"/>
      <c r="I30" s="413"/>
    </row>
    <row r="31" spans="2:9" s="59" customFormat="1" ht="34.5" customHeight="1">
      <c r="B31" s="432" t="s">
        <v>333</v>
      </c>
      <c r="C31" s="425" t="s">
        <v>334</v>
      </c>
      <c r="D31" s="426" t="s">
        <v>171</v>
      </c>
      <c r="E31" s="428"/>
      <c r="F31" s="435"/>
      <c r="G31" s="526"/>
      <c r="H31" s="428"/>
      <c r="I31" s="413"/>
    </row>
    <row r="32" spans="2:9" s="59" customFormat="1" ht="34.5" customHeight="1">
      <c r="B32" s="430" t="s">
        <v>335</v>
      </c>
      <c r="C32" s="429" t="s">
        <v>336</v>
      </c>
      <c r="D32" s="426" t="s">
        <v>172</v>
      </c>
      <c r="E32" s="412"/>
      <c r="F32" s="435"/>
      <c r="G32" s="526"/>
      <c r="H32" s="412"/>
      <c r="I32" s="413"/>
    </row>
    <row r="33" spans="2:9" s="59" customFormat="1" ht="34.5" customHeight="1">
      <c r="B33" s="430" t="s">
        <v>337</v>
      </c>
      <c r="C33" s="429" t="s">
        <v>338</v>
      </c>
      <c r="D33" s="426" t="s">
        <v>339</v>
      </c>
      <c r="E33" s="428"/>
      <c r="F33" s="435"/>
      <c r="G33" s="526"/>
      <c r="H33" s="428"/>
      <c r="I33" s="413"/>
    </row>
    <row r="34" spans="2:9" s="59" customFormat="1" ht="34.5" customHeight="1">
      <c r="B34" s="430" t="s">
        <v>340</v>
      </c>
      <c r="C34" s="429" t="s">
        <v>341</v>
      </c>
      <c r="D34" s="426" t="s">
        <v>342</v>
      </c>
      <c r="E34" s="428"/>
      <c r="F34" s="435"/>
      <c r="G34" s="526"/>
      <c r="H34" s="428"/>
      <c r="I34" s="413"/>
    </row>
    <row r="35" spans="2:9" s="59" customFormat="1" ht="34.5" customHeight="1">
      <c r="B35" s="430" t="s">
        <v>343</v>
      </c>
      <c r="C35" s="429" t="s">
        <v>344</v>
      </c>
      <c r="D35" s="426" t="s">
        <v>345</v>
      </c>
      <c r="E35" s="412"/>
      <c r="F35" s="435"/>
      <c r="G35" s="526"/>
      <c r="H35" s="412"/>
      <c r="I35" s="413"/>
    </row>
    <row r="36" spans="2:9" s="59" customFormat="1" ht="34.5" customHeight="1">
      <c r="B36" s="430" t="s">
        <v>343</v>
      </c>
      <c r="C36" s="429" t="s">
        <v>346</v>
      </c>
      <c r="D36" s="426" t="s">
        <v>347</v>
      </c>
      <c r="E36" s="412"/>
      <c r="F36" s="435"/>
      <c r="G36" s="526"/>
      <c r="H36" s="412"/>
      <c r="I36" s="413"/>
    </row>
    <row r="37" spans="2:9" s="59" customFormat="1" ht="34.5" customHeight="1">
      <c r="B37" s="430" t="s">
        <v>348</v>
      </c>
      <c r="C37" s="429" t="s">
        <v>349</v>
      </c>
      <c r="D37" s="426" t="s">
        <v>350</v>
      </c>
      <c r="E37" s="412"/>
      <c r="F37" s="435"/>
      <c r="G37" s="526"/>
      <c r="H37" s="412"/>
      <c r="I37" s="413"/>
    </row>
    <row r="38" spans="2:9" s="59" customFormat="1" ht="34.5" customHeight="1">
      <c r="B38" s="430" t="s">
        <v>348</v>
      </c>
      <c r="C38" s="429" t="s">
        <v>351</v>
      </c>
      <c r="D38" s="426" t="s">
        <v>352</v>
      </c>
      <c r="E38" s="412"/>
      <c r="F38" s="435"/>
      <c r="G38" s="526"/>
      <c r="H38" s="412"/>
      <c r="I38" s="413"/>
    </row>
    <row r="39" spans="2:9" s="59" customFormat="1" ht="34.5" customHeight="1">
      <c r="B39" s="430" t="s">
        <v>353</v>
      </c>
      <c r="C39" s="429" t="s">
        <v>354</v>
      </c>
      <c r="D39" s="426" t="s">
        <v>355</v>
      </c>
      <c r="E39" s="412"/>
      <c r="F39" s="435"/>
      <c r="G39" s="526"/>
      <c r="H39" s="412"/>
      <c r="I39" s="413"/>
    </row>
    <row r="40" spans="2:9" s="59" customFormat="1" ht="34.5" customHeight="1">
      <c r="B40" s="430" t="s">
        <v>356</v>
      </c>
      <c r="C40" s="429" t="s">
        <v>357</v>
      </c>
      <c r="D40" s="426" t="s">
        <v>358</v>
      </c>
      <c r="E40" s="412"/>
      <c r="F40" s="435"/>
      <c r="G40" s="526"/>
      <c r="H40" s="412"/>
      <c r="I40" s="413"/>
    </row>
    <row r="41" spans="2:9" s="59" customFormat="1" ht="34.5" customHeight="1">
      <c r="B41" s="432">
        <v>5</v>
      </c>
      <c r="C41" s="425" t="s">
        <v>359</v>
      </c>
      <c r="D41" s="426" t="s">
        <v>360</v>
      </c>
      <c r="E41" s="412"/>
      <c r="F41" s="435"/>
      <c r="G41" s="526"/>
      <c r="H41" s="412"/>
      <c r="I41" s="413"/>
    </row>
    <row r="42" spans="2:9" s="59" customFormat="1" ht="34.5" customHeight="1">
      <c r="B42" s="430" t="s">
        <v>361</v>
      </c>
      <c r="C42" s="429" t="s">
        <v>362</v>
      </c>
      <c r="D42" s="426" t="s">
        <v>363</v>
      </c>
      <c r="E42" s="412"/>
      <c r="F42" s="435"/>
      <c r="G42" s="526"/>
      <c r="H42" s="412"/>
      <c r="I42" s="413"/>
    </row>
    <row r="43" spans="2:9" s="59" customFormat="1" ht="34.5" customHeight="1">
      <c r="B43" s="430" t="s">
        <v>364</v>
      </c>
      <c r="C43" s="429" t="s">
        <v>365</v>
      </c>
      <c r="D43" s="426" t="s">
        <v>366</v>
      </c>
      <c r="E43" s="412"/>
      <c r="F43" s="435"/>
      <c r="G43" s="526"/>
      <c r="H43" s="412"/>
      <c r="I43" s="413"/>
    </row>
    <row r="44" spans="2:9" s="59" customFormat="1" ht="34.5" customHeight="1">
      <c r="B44" s="430" t="s">
        <v>367</v>
      </c>
      <c r="C44" s="429" t="s">
        <v>368</v>
      </c>
      <c r="D44" s="426" t="s">
        <v>369</v>
      </c>
      <c r="E44" s="428"/>
      <c r="F44" s="435"/>
      <c r="G44" s="526"/>
      <c r="H44" s="428"/>
      <c r="I44" s="413"/>
    </row>
    <row r="45" spans="2:9" s="59" customFormat="1" ht="34.5" customHeight="1">
      <c r="B45" s="430" t="s">
        <v>688</v>
      </c>
      <c r="C45" s="429" t="s">
        <v>370</v>
      </c>
      <c r="D45" s="426" t="s">
        <v>371</v>
      </c>
      <c r="E45" s="412"/>
      <c r="F45" s="435"/>
      <c r="G45" s="526"/>
      <c r="H45" s="412"/>
      <c r="I45" s="413"/>
    </row>
    <row r="46" spans="2:9" s="59" customFormat="1" ht="34.5" customHeight="1">
      <c r="B46" s="430" t="s">
        <v>372</v>
      </c>
      <c r="C46" s="429" t="s">
        <v>373</v>
      </c>
      <c r="D46" s="426" t="s">
        <v>374</v>
      </c>
      <c r="E46" s="428"/>
      <c r="F46" s="435"/>
      <c r="G46" s="526"/>
      <c r="H46" s="428"/>
      <c r="I46" s="413"/>
    </row>
    <row r="47" spans="2:9" s="59" customFormat="1" ht="34.5" customHeight="1">
      <c r="B47" s="430" t="s">
        <v>375</v>
      </c>
      <c r="C47" s="429" t="s">
        <v>376</v>
      </c>
      <c r="D47" s="426" t="s">
        <v>377</v>
      </c>
      <c r="E47" s="412"/>
      <c r="F47" s="435"/>
      <c r="G47" s="526"/>
      <c r="H47" s="412"/>
      <c r="I47" s="413"/>
    </row>
    <row r="48" spans="2:9" s="59" customFormat="1" ht="34.5" customHeight="1">
      <c r="B48" s="430" t="s">
        <v>378</v>
      </c>
      <c r="C48" s="429" t="s">
        <v>379</v>
      </c>
      <c r="D48" s="426" t="s">
        <v>380</v>
      </c>
      <c r="E48" s="412"/>
      <c r="F48" s="435"/>
      <c r="G48" s="526"/>
      <c r="H48" s="412"/>
      <c r="I48" s="413"/>
    </row>
    <row r="49" spans="2:9" s="59" customFormat="1" ht="34.5" customHeight="1">
      <c r="B49" s="432">
        <v>288</v>
      </c>
      <c r="C49" s="425" t="s">
        <v>195</v>
      </c>
      <c r="D49" s="426" t="s">
        <v>381</v>
      </c>
      <c r="E49" s="428"/>
      <c r="F49" s="435"/>
      <c r="G49" s="526"/>
      <c r="H49" s="428"/>
      <c r="I49" s="413"/>
    </row>
    <row r="50" spans="2:9" s="59" customFormat="1" ht="34.5" customHeight="1">
      <c r="B50" s="432"/>
      <c r="C50" s="425" t="s">
        <v>382</v>
      </c>
      <c r="D50" s="426" t="s">
        <v>383</v>
      </c>
      <c r="E50" s="444">
        <v>47364</v>
      </c>
      <c r="F50" s="510">
        <v>57336</v>
      </c>
      <c r="G50" s="444">
        <v>53692</v>
      </c>
      <c r="H50" s="497">
        <v>57038</v>
      </c>
      <c r="I50" s="443">
        <f>SUM(H50/G50)</f>
        <v>1.0623184087014825</v>
      </c>
    </row>
    <row r="51" spans="2:9" s="59" customFormat="1" ht="34.5" customHeight="1">
      <c r="B51" s="432" t="s">
        <v>384</v>
      </c>
      <c r="C51" s="425" t="s">
        <v>385</v>
      </c>
      <c r="D51" s="426" t="s">
        <v>386</v>
      </c>
      <c r="E51" s="412">
        <v>23</v>
      </c>
      <c r="F51" s="435">
        <v>50</v>
      </c>
      <c r="G51" s="526">
        <v>100</v>
      </c>
      <c r="H51" s="412">
        <v>22</v>
      </c>
      <c r="I51" s="413">
        <f>SUM(H51/G51)</f>
        <v>0.22</v>
      </c>
    </row>
    <row r="52" spans="2:9" s="59" customFormat="1" ht="34.5" customHeight="1">
      <c r="B52" s="430">
        <v>10</v>
      </c>
      <c r="C52" s="429" t="s">
        <v>387</v>
      </c>
      <c r="D52" s="426" t="s">
        <v>388</v>
      </c>
      <c r="E52" s="412"/>
      <c r="F52" s="435">
        <v>50</v>
      </c>
      <c r="G52" s="526">
        <v>100</v>
      </c>
      <c r="H52" s="412"/>
      <c r="I52" s="413"/>
    </row>
    <row r="53" spans="2:9" s="59" customFormat="1" ht="34.5" customHeight="1">
      <c r="B53" s="430">
        <v>11</v>
      </c>
      <c r="C53" s="429" t="s">
        <v>389</v>
      </c>
      <c r="D53" s="426" t="s">
        <v>390</v>
      </c>
      <c r="E53" s="412"/>
      <c r="F53" s="435"/>
      <c r="G53" s="526"/>
      <c r="H53" s="412"/>
      <c r="I53" s="413"/>
    </row>
    <row r="54" spans="2:9" s="59" customFormat="1" ht="34.5" customHeight="1">
      <c r="B54" s="430">
        <v>12</v>
      </c>
      <c r="C54" s="429" t="s">
        <v>391</v>
      </c>
      <c r="D54" s="426" t="s">
        <v>392</v>
      </c>
      <c r="E54" s="412"/>
      <c r="F54" s="435"/>
      <c r="G54" s="526"/>
      <c r="H54" s="412"/>
      <c r="I54" s="413"/>
    </row>
    <row r="55" spans="2:9" s="59" customFormat="1" ht="34.5" customHeight="1">
      <c r="B55" s="430">
        <v>13</v>
      </c>
      <c r="C55" s="429" t="s">
        <v>393</v>
      </c>
      <c r="D55" s="426" t="s">
        <v>394</v>
      </c>
      <c r="E55" s="412"/>
      <c r="F55" s="435"/>
      <c r="G55" s="526"/>
      <c r="H55" s="412"/>
      <c r="I55" s="413"/>
    </row>
    <row r="56" spans="2:9" s="59" customFormat="1" ht="34.5" customHeight="1">
      <c r="B56" s="430">
        <v>14</v>
      </c>
      <c r="C56" s="429" t="s">
        <v>395</v>
      </c>
      <c r="D56" s="426" t="s">
        <v>396</v>
      </c>
      <c r="E56" s="412"/>
      <c r="F56" s="435"/>
      <c r="G56" s="526"/>
      <c r="H56" s="412"/>
      <c r="I56" s="413"/>
    </row>
    <row r="57" spans="2:9" s="59" customFormat="1" ht="34.5" customHeight="1">
      <c r="B57" s="430">
        <v>15</v>
      </c>
      <c r="C57" s="433" t="s">
        <v>397</v>
      </c>
      <c r="D57" s="426" t="s">
        <v>398</v>
      </c>
      <c r="E57" s="428">
        <v>23</v>
      </c>
      <c r="F57" s="435"/>
      <c r="G57" s="526"/>
      <c r="H57" s="428">
        <v>22</v>
      </c>
      <c r="I57" s="413" t="e">
        <f>SUM(H57/G57)</f>
        <v>#DIV/0!</v>
      </c>
    </row>
    <row r="58" spans="2:9" s="59" customFormat="1" ht="34.5" customHeight="1">
      <c r="B58" s="432"/>
      <c r="C58" s="425" t="s">
        <v>399</v>
      </c>
      <c r="D58" s="426" t="s">
        <v>400</v>
      </c>
      <c r="E58" s="411">
        <v>23938</v>
      </c>
      <c r="F58" s="435">
        <v>30000</v>
      </c>
      <c r="G58" s="444">
        <v>26300</v>
      </c>
      <c r="H58" s="412">
        <v>24006</v>
      </c>
      <c r="I58" s="413">
        <f>SUM(H58/G58)</f>
        <v>0.9127756653992395</v>
      </c>
    </row>
    <row r="59" spans="2:9" s="58" customFormat="1" ht="34.5" customHeight="1">
      <c r="B59" s="430" t="s">
        <v>401</v>
      </c>
      <c r="C59" s="429" t="s">
        <v>402</v>
      </c>
      <c r="D59" s="426" t="s">
        <v>403</v>
      </c>
      <c r="E59" s="412"/>
      <c r="F59" s="435"/>
      <c r="G59" s="526"/>
      <c r="H59" s="412"/>
      <c r="I59" s="413"/>
    </row>
    <row r="60" spans="2:9" s="58" customFormat="1" ht="34.5" customHeight="1">
      <c r="B60" s="430" t="s">
        <v>404</v>
      </c>
      <c r="C60" s="429" t="s">
        <v>405</v>
      </c>
      <c r="D60" s="426" t="s">
        <v>406</v>
      </c>
      <c r="E60" s="414"/>
      <c r="F60" s="435"/>
      <c r="G60" s="526"/>
      <c r="H60" s="414"/>
      <c r="I60" s="413"/>
    </row>
    <row r="61" spans="2:9" s="59" customFormat="1" ht="34.5" customHeight="1">
      <c r="B61" s="430" t="s">
        <v>407</v>
      </c>
      <c r="C61" s="429" t="s">
        <v>408</v>
      </c>
      <c r="D61" s="426" t="s">
        <v>409</v>
      </c>
      <c r="E61" s="411"/>
      <c r="F61" s="435"/>
      <c r="G61" s="526"/>
      <c r="H61" s="411"/>
      <c r="I61" s="416"/>
    </row>
    <row r="62" spans="2:9" s="58" customFormat="1" ht="34.5" customHeight="1">
      <c r="B62" s="430" t="s">
        <v>410</v>
      </c>
      <c r="C62" s="429" t="s">
        <v>411</v>
      </c>
      <c r="D62" s="426" t="s">
        <v>412</v>
      </c>
      <c r="E62" s="415"/>
      <c r="F62" s="435"/>
      <c r="G62" s="526"/>
      <c r="H62" s="415"/>
      <c r="I62" s="416"/>
    </row>
    <row r="63" spans="2:9" ht="34.5" customHeight="1">
      <c r="B63" s="430" t="s">
        <v>413</v>
      </c>
      <c r="C63" s="429" t="s">
        <v>414</v>
      </c>
      <c r="D63" s="426" t="s">
        <v>415</v>
      </c>
      <c r="E63" s="414">
        <v>23938</v>
      </c>
      <c r="F63" s="435">
        <v>30000</v>
      </c>
      <c r="G63" s="526">
        <v>26300</v>
      </c>
      <c r="H63" s="414">
        <v>24006</v>
      </c>
      <c r="I63" s="413">
        <f>SUM(H63/G63)</f>
        <v>0.9127756653992395</v>
      </c>
    </row>
    <row r="64" spans="2:9" ht="34.5" customHeight="1">
      <c r="B64" s="430" t="s">
        <v>416</v>
      </c>
      <c r="C64" s="429" t="s">
        <v>417</v>
      </c>
      <c r="D64" s="426" t="s">
        <v>418</v>
      </c>
      <c r="E64" s="414"/>
      <c r="F64" s="435"/>
      <c r="G64" s="526"/>
      <c r="H64" s="414"/>
      <c r="I64" s="413"/>
    </row>
    <row r="65" spans="2:9" ht="34.5" customHeight="1">
      <c r="B65" s="430" t="s">
        <v>419</v>
      </c>
      <c r="C65" s="429" t="s">
        <v>420</v>
      </c>
      <c r="D65" s="426" t="s">
        <v>421</v>
      </c>
      <c r="E65" s="414"/>
      <c r="F65" s="435"/>
      <c r="G65" s="526"/>
      <c r="H65" s="414"/>
      <c r="I65" s="413"/>
    </row>
    <row r="66" spans="2:9" ht="34.5" customHeight="1">
      <c r="B66" s="432">
        <v>21</v>
      </c>
      <c r="C66" s="425" t="s">
        <v>422</v>
      </c>
      <c r="D66" s="426" t="s">
        <v>423</v>
      </c>
      <c r="E66" s="414"/>
      <c r="F66" s="435"/>
      <c r="G66" s="526"/>
      <c r="H66" s="414"/>
      <c r="I66" s="413"/>
    </row>
    <row r="67" spans="2:9" ht="34.5" customHeight="1">
      <c r="B67" s="432">
        <v>22</v>
      </c>
      <c r="C67" s="425" t="s">
        <v>424</v>
      </c>
      <c r="D67" s="426" t="s">
        <v>425</v>
      </c>
      <c r="E67" s="414">
        <v>11894</v>
      </c>
      <c r="F67" s="435">
        <v>13700</v>
      </c>
      <c r="G67" s="444">
        <v>12765</v>
      </c>
      <c r="H67" s="414">
        <v>12920</v>
      </c>
      <c r="I67" s="413">
        <f>SUM(H67/G67)</f>
        <v>1.0121425773599686</v>
      </c>
    </row>
    <row r="68" spans="2:9" ht="34.5" customHeight="1">
      <c r="B68" s="432">
        <v>236</v>
      </c>
      <c r="C68" s="425" t="s">
        <v>426</v>
      </c>
      <c r="D68" s="426" t="s">
        <v>427</v>
      </c>
      <c r="E68" s="414"/>
      <c r="F68" s="435"/>
      <c r="G68" s="526"/>
      <c r="H68" s="414"/>
      <c r="I68" s="413"/>
    </row>
    <row r="69" spans="2:9" ht="34.5" customHeight="1">
      <c r="B69" s="432" t="s">
        <v>428</v>
      </c>
      <c r="C69" s="425" t="s">
        <v>429</v>
      </c>
      <c r="D69" s="426" t="s">
        <v>430</v>
      </c>
      <c r="E69" s="414"/>
      <c r="F69" s="435"/>
      <c r="G69" s="526"/>
      <c r="H69" s="414"/>
      <c r="I69" s="413"/>
    </row>
    <row r="70" spans="2:9" ht="34.5" customHeight="1">
      <c r="B70" s="430" t="s">
        <v>431</v>
      </c>
      <c r="C70" s="429" t="s">
        <v>432</v>
      </c>
      <c r="D70" s="426" t="s">
        <v>433</v>
      </c>
      <c r="E70" s="414"/>
      <c r="F70" s="435"/>
      <c r="G70" s="526"/>
      <c r="H70" s="414"/>
      <c r="I70" s="413"/>
    </row>
    <row r="71" spans="2:9" ht="34.5" customHeight="1">
      <c r="B71" s="430" t="s">
        <v>434</v>
      </c>
      <c r="C71" s="429" t="s">
        <v>435</v>
      </c>
      <c r="D71" s="426" t="s">
        <v>436</v>
      </c>
      <c r="E71" s="414"/>
      <c r="F71" s="435"/>
      <c r="G71" s="526"/>
      <c r="H71" s="414"/>
      <c r="I71" s="413"/>
    </row>
    <row r="72" spans="2:9" ht="34.5" customHeight="1">
      <c r="B72" s="430" t="s">
        <v>437</v>
      </c>
      <c r="C72" s="429" t="s">
        <v>438</v>
      </c>
      <c r="D72" s="426" t="s">
        <v>439</v>
      </c>
      <c r="E72" s="414"/>
      <c r="F72" s="435"/>
      <c r="G72" s="526"/>
      <c r="H72" s="414"/>
      <c r="I72" s="413"/>
    </row>
    <row r="73" spans="2:9" ht="34.5" customHeight="1">
      <c r="B73" s="430" t="s">
        <v>440</v>
      </c>
      <c r="C73" s="429" t="s">
        <v>441</v>
      </c>
      <c r="D73" s="426" t="s">
        <v>442</v>
      </c>
      <c r="E73" s="414"/>
      <c r="F73" s="435"/>
      <c r="G73" s="526"/>
      <c r="H73" s="414"/>
      <c r="I73" s="413"/>
    </row>
    <row r="74" spans="2:9" ht="34.5" customHeight="1">
      <c r="B74" s="430" t="s">
        <v>443</v>
      </c>
      <c r="C74" s="429" t="s">
        <v>444</v>
      </c>
      <c r="D74" s="426" t="s">
        <v>445</v>
      </c>
      <c r="E74" s="414"/>
      <c r="F74" s="435"/>
      <c r="G74" s="526"/>
      <c r="H74" s="414"/>
      <c r="I74" s="413"/>
    </row>
    <row r="75" spans="2:9" ht="34.5" customHeight="1">
      <c r="B75" s="432">
        <v>24</v>
      </c>
      <c r="C75" s="425" t="s">
        <v>446</v>
      </c>
      <c r="D75" s="426" t="s">
        <v>447</v>
      </c>
      <c r="E75" s="442">
        <v>11485</v>
      </c>
      <c r="F75" s="510">
        <v>13486</v>
      </c>
      <c r="G75" s="444">
        <v>13077</v>
      </c>
      <c r="H75" s="442">
        <v>18655</v>
      </c>
      <c r="I75" s="443">
        <f>SUM(H75/G75)</f>
        <v>1.426550432056282</v>
      </c>
    </row>
    <row r="76" spans="2:9" ht="34.5" customHeight="1">
      <c r="B76" s="432">
        <v>27</v>
      </c>
      <c r="C76" s="425" t="s">
        <v>448</v>
      </c>
      <c r="D76" s="426" t="s">
        <v>449</v>
      </c>
      <c r="E76" s="414">
        <v>24</v>
      </c>
      <c r="F76" s="435">
        <v>100</v>
      </c>
      <c r="G76" s="444">
        <v>1450</v>
      </c>
      <c r="H76" s="414">
        <v>489</v>
      </c>
      <c r="I76" s="413"/>
    </row>
    <row r="77" spans="2:9" ht="34.5" customHeight="1">
      <c r="B77" s="432" t="s">
        <v>450</v>
      </c>
      <c r="C77" s="425" t="s">
        <v>451</v>
      </c>
      <c r="D77" s="426" t="s">
        <v>452</v>
      </c>
      <c r="E77" s="414"/>
      <c r="F77" s="435"/>
      <c r="G77" s="526"/>
      <c r="H77" s="414">
        <v>946</v>
      </c>
      <c r="I77" s="413"/>
    </row>
    <row r="78" spans="2:9" s="33" customFormat="1" ht="34.5" customHeight="1">
      <c r="B78" s="432"/>
      <c r="C78" s="425" t="s">
        <v>453</v>
      </c>
      <c r="D78" s="426" t="s">
        <v>454</v>
      </c>
      <c r="E78" s="447">
        <v>54885</v>
      </c>
      <c r="F78" s="511">
        <v>74929</v>
      </c>
      <c r="G78" s="584">
        <v>70497</v>
      </c>
      <c r="H78" s="445">
        <v>74184</v>
      </c>
      <c r="I78" s="446">
        <f>SUM(H78/G78)</f>
        <v>1.0523000978765054</v>
      </c>
    </row>
    <row r="79" spans="2:9" ht="34.5" customHeight="1">
      <c r="B79" s="432">
        <v>88</v>
      </c>
      <c r="C79" s="425" t="s">
        <v>455</v>
      </c>
      <c r="D79" s="426" t="s">
        <v>456</v>
      </c>
      <c r="E79" s="414"/>
      <c r="F79" s="435"/>
      <c r="G79" s="526"/>
      <c r="H79" s="414"/>
      <c r="I79" s="413"/>
    </row>
    <row r="80" spans="2:9" ht="34.5" customHeight="1">
      <c r="B80" s="432"/>
      <c r="C80" s="425" t="s">
        <v>101</v>
      </c>
      <c r="D80" s="339"/>
      <c r="E80" s="414"/>
      <c r="F80" s="435"/>
      <c r="G80" s="526"/>
      <c r="H80" s="414"/>
      <c r="I80" s="413"/>
    </row>
    <row r="81" spans="2:9" ht="34.5" customHeight="1">
      <c r="B81" s="432"/>
      <c r="C81" s="425" t="s">
        <v>457</v>
      </c>
      <c r="D81" s="426" t="s">
        <v>458</v>
      </c>
      <c r="E81" s="444">
        <v>20593</v>
      </c>
      <c r="F81" s="510">
        <v>23809</v>
      </c>
      <c r="G81" s="444">
        <v>22847</v>
      </c>
      <c r="H81" s="442">
        <v>20750</v>
      </c>
      <c r="I81" s="443">
        <f>SUM(H81/G81)</f>
        <v>0.9082155206372828</v>
      </c>
    </row>
    <row r="82" spans="2:9" ht="34.5" customHeight="1">
      <c r="B82" s="432">
        <v>30</v>
      </c>
      <c r="C82" s="425" t="s">
        <v>459</v>
      </c>
      <c r="D82" s="426" t="s">
        <v>460</v>
      </c>
      <c r="E82" s="414">
        <v>107</v>
      </c>
      <c r="F82" s="435">
        <v>107</v>
      </c>
      <c r="G82" s="444">
        <v>107</v>
      </c>
      <c r="H82" s="414">
        <v>107</v>
      </c>
      <c r="I82" s="413">
        <f>SUM(H82/G82)</f>
        <v>1</v>
      </c>
    </row>
    <row r="83" spans="2:9" ht="34.5" customHeight="1">
      <c r="B83" s="430">
        <v>300</v>
      </c>
      <c r="C83" s="429" t="s">
        <v>461</v>
      </c>
      <c r="D83" s="426" t="s">
        <v>462</v>
      </c>
      <c r="E83" s="414"/>
      <c r="F83" s="435"/>
      <c r="G83" s="526"/>
      <c r="H83" s="414"/>
      <c r="I83" s="413"/>
    </row>
    <row r="84" spans="2:9" ht="34.5" customHeight="1">
      <c r="B84" s="430">
        <v>301</v>
      </c>
      <c r="C84" s="429" t="s">
        <v>463</v>
      </c>
      <c r="D84" s="426" t="s">
        <v>464</v>
      </c>
      <c r="E84" s="414"/>
      <c r="F84" s="435"/>
      <c r="G84" s="526"/>
      <c r="H84" s="414"/>
      <c r="I84" s="413"/>
    </row>
    <row r="85" spans="2:9" ht="34.5" customHeight="1">
      <c r="B85" s="430">
        <v>302</v>
      </c>
      <c r="C85" s="429" t="s">
        <v>465</v>
      </c>
      <c r="D85" s="426" t="s">
        <v>466</v>
      </c>
      <c r="E85" s="414"/>
      <c r="F85" s="435"/>
      <c r="G85" s="526"/>
      <c r="H85" s="414"/>
      <c r="I85" s="413"/>
    </row>
    <row r="86" spans="2:9" ht="34.5" customHeight="1">
      <c r="B86" s="430">
        <v>303</v>
      </c>
      <c r="C86" s="429" t="s">
        <v>467</v>
      </c>
      <c r="D86" s="426" t="s">
        <v>468</v>
      </c>
      <c r="E86" s="414">
        <v>107</v>
      </c>
      <c r="F86" s="435">
        <v>107</v>
      </c>
      <c r="G86" s="526">
        <v>107</v>
      </c>
      <c r="H86" s="414">
        <v>107</v>
      </c>
      <c r="I86" s="413">
        <f>SUM(H86/G86)</f>
        <v>1</v>
      </c>
    </row>
    <row r="87" spans="2:9" ht="34.5" customHeight="1">
      <c r="B87" s="430">
        <v>304</v>
      </c>
      <c r="C87" s="429" t="s">
        <v>469</v>
      </c>
      <c r="D87" s="426" t="s">
        <v>470</v>
      </c>
      <c r="E87" s="414"/>
      <c r="F87" s="435"/>
      <c r="G87" s="526"/>
      <c r="H87" s="414"/>
      <c r="I87" s="413"/>
    </row>
    <row r="88" spans="2:9" ht="34.5" customHeight="1">
      <c r="B88" s="430">
        <v>305</v>
      </c>
      <c r="C88" s="429" t="s">
        <v>471</v>
      </c>
      <c r="D88" s="426" t="s">
        <v>472</v>
      </c>
      <c r="E88" s="414"/>
      <c r="F88" s="435"/>
      <c r="G88" s="526"/>
      <c r="H88" s="414"/>
      <c r="I88" s="413"/>
    </row>
    <row r="89" spans="2:9" ht="34.5" customHeight="1">
      <c r="B89" s="430">
        <v>306</v>
      </c>
      <c r="C89" s="429" t="s">
        <v>473</v>
      </c>
      <c r="D89" s="426" t="s">
        <v>474</v>
      </c>
      <c r="E89" s="414"/>
      <c r="F89" s="435"/>
      <c r="G89" s="526"/>
      <c r="H89" s="414"/>
      <c r="I89" s="413"/>
    </row>
    <row r="90" spans="2:9" ht="34.5" customHeight="1">
      <c r="B90" s="430">
        <v>309</v>
      </c>
      <c r="C90" s="429" t="s">
        <v>475</v>
      </c>
      <c r="D90" s="426" t="s">
        <v>476</v>
      </c>
      <c r="E90" s="414"/>
      <c r="F90" s="435"/>
      <c r="G90" s="526"/>
      <c r="H90" s="414"/>
      <c r="I90" s="413"/>
    </row>
    <row r="91" spans="2:9" ht="34.5" customHeight="1">
      <c r="B91" s="432">
        <v>31</v>
      </c>
      <c r="C91" s="425" t="s">
        <v>477</v>
      </c>
      <c r="D91" s="426" t="s">
        <v>478</v>
      </c>
      <c r="E91" s="414"/>
      <c r="F91" s="435"/>
      <c r="G91" s="526"/>
      <c r="H91" s="414"/>
      <c r="I91" s="413"/>
    </row>
    <row r="92" spans="2:9" ht="34.5" customHeight="1">
      <c r="B92" s="432" t="s">
        <v>479</v>
      </c>
      <c r="C92" s="425" t="s">
        <v>480</v>
      </c>
      <c r="D92" s="426" t="s">
        <v>481</v>
      </c>
      <c r="E92" s="414"/>
      <c r="F92" s="435"/>
      <c r="G92" s="526"/>
      <c r="H92" s="414"/>
      <c r="I92" s="413"/>
    </row>
    <row r="93" spans="2:9" ht="34.5" customHeight="1">
      <c r="B93" s="432">
        <v>32</v>
      </c>
      <c r="C93" s="425" t="s">
        <v>482</v>
      </c>
      <c r="D93" s="426" t="s">
        <v>483</v>
      </c>
      <c r="E93" s="414">
        <v>3</v>
      </c>
      <c r="F93" s="435">
        <v>3</v>
      </c>
      <c r="G93" s="444">
        <v>3</v>
      </c>
      <c r="H93" s="414">
        <v>3</v>
      </c>
      <c r="I93" s="413"/>
    </row>
    <row r="94" spans="2:9" ht="57.75" customHeight="1">
      <c r="B94" s="432">
        <v>330</v>
      </c>
      <c r="C94" s="425" t="s">
        <v>484</v>
      </c>
      <c r="D94" s="426" t="s">
        <v>485</v>
      </c>
      <c r="E94" s="414"/>
      <c r="F94" s="435"/>
      <c r="G94" s="526"/>
      <c r="H94" s="414"/>
      <c r="I94" s="413"/>
    </row>
    <row r="95" spans="2:9" ht="63" customHeight="1">
      <c r="B95" s="432" t="s">
        <v>486</v>
      </c>
      <c r="C95" s="425" t="s">
        <v>487</v>
      </c>
      <c r="D95" s="426" t="s">
        <v>488</v>
      </c>
      <c r="E95" s="414"/>
      <c r="F95" s="435"/>
      <c r="G95" s="526"/>
      <c r="H95" s="414"/>
      <c r="I95" s="413"/>
    </row>
    <row r="96" spans="2:9" ht="62.25" customHeight="1">
      <c r="B96" s="432" t="s">
        <v>486</v>
      </c>
      <c r="C96" s="425" t="s">
        <v>489</v>
      </c>
      <c r="D96" s="426" t="s">
        <v>490</v>
      </c>
      <c r="E96" s="414"/>
      <c r="F96" s="435"/>
      <c r="G96" s="526"/>
      <c r="H96" s="414"/>
      <c r="I96" s="413"/>
    </row>
    <row r="97" spans="2:9" ht="34.5" customHeight="1">
      <c r="B97" s="432">
        <v>34</v>
      </c>
      <c r="C97" s="425" t="s">
        <v>491</v>
      </c>
      <c r="D97" s="426" t="s">
        <v>492</v>
      </c>
      <c r="E97" s="410">
        <v>24972</v>
      </c>
      <c r="F97" s="435">
        <v>23699</v>
      </c>
      <c r="G97" s="531">
        <v>22737</v>
      </c>
      <c r="H97" s="414">
        <v>20640</v>
      </c>
      <c r="I97" s="413"/>
    </row>
    <row r="98" spans="2:9" ht="34.5" customHeight="1">
      <c r="B98" s="430">
        <v>340</v>
      </c>
      <c r="C98" s="429" t="s">
        <v>493</v>
      </c>
      <c r="D98" s="426" t="s">
        <v>494</v>
      </c>
      <c r="E98" s="462">
        <v>24972</v>
      </c>
      <c r="F98" s="435">
        <v>21775</v>
      </c>
      <c r="G98" s="526">
        <v>21775</v>
      </c>
      <c r="H98" s="414">
        <v>18648</v>
      </c>
      <c r="I98" s="413">
        <f>SUM(H98/G98)</f>
        <v>0.8563949483352469</v>
      </c>
    </row>
    <row r="99" spans="2:9" ht="34.5" customHeight="1">
      <c r="B99" s="430">
        <v>341</v>
      </c>
      <c r="C99" s="429" t="s">
        <v>495</v>
      </c>
      <c r="D99" s="426" t="s">
        <v>496</v>
      </c>
      <c r="E99" s="462"/>
      <c r="F99" s="435">
        <v>1924</v>
      </c>
      <c r="G99" s="526">
        <v>962</v>
      </c>
      <c r="H99" s="414">
        <v>1992</v>
      </c>
      <c r="I99" s="413"/>
    </row>
    <row r="100" spans="2:9" ht="34.5" customHeight="1">
      <c r="B100" s="432"/>
      <c r="C100" s="425" t="s">
        <v>497</v>
      </c>
      <c r="D100" s="426" t="s">
        <v>498</v>
      </c>
      <c r="E100" s="414"/>
      <c r="F100" s="435"/>
      <c r="G100" s="526"/>
      <c r="H100" s="414"/>
      <c r="I100" s="413"/>
    </row>
    <row r="101" spans="2:9" ht="34.5" customHeight="1">
      <c r="B101" s="432">
        <v>35</v>
      </c>
      <c r="C101" s="425" t="s">
        <v>499</v>
      </c>
      <c r="D101" s="426" t="s">
        <v>500</v>
      </c>
      <c r="E101" s="414">
        <v>4489</v>
      </c>
      <c r="F101" s="435"/>
      <c r="G101" s="526"/>
      <c r="H101" s="414"/>
      <c r="I101" s="413"/>
    </row>
    <row r="102" spans="2:9" ht="34.5" customHeight="1">
      <c r="B102" s="430">
        <v>350</v>
      </c>
      <c r="C102" s="429" t="s">
        <v>501</v>
      </c>
      <c r="D102" s="426" t="s">
        <v>502</v>
      </c>
      <c r="E102" s="414"/>
      <c r="F102" s="435"/>
      <c r="G102" s="526"/>
      <c r="H102" s="414"/>
      <c r="I102" s="413"/>
    </row>
    <row r="103" spans="2:9" ht="34.5" customHeight="1">
      <c r="B103" s="430">
        <v>351</v>
      </c>
      <c r="C103" s="429" t="s">
        <v>503</v>
      </c>
      <c r="D103" s="426" t="s">
        <v>504</v>
      </c>
      <c r="E103" s="414">
        <v>4489</v>
      </c>
      <c r="F103" s="435"/>
      <c r="G103" s="526"/>
      <c r="H103" s="414"/>
      <c r="I103" s="413"/>
    </row>
    <row r="104" spans="2:9" ht="34.5" customHeight="1">
      <c r="B104" s="432"/>
      <c r="C104" s="425" t="s">
        <v>505</v>
      </c>
      <c r="D104" s="426" t="s">
        <v>506</v>
      </c>
      <c r="E104" s="414">
        <v>0</v>
      </c>
      <c r="F104" s="435">
        <v>2250</v>
      </c>
      <c r="G104" s="444">
        <v>0</v>
      </c>
      <c r="H104" s="414">
        <v>10000</v>
      </c>
      <c r="I104" s="413"/>
    </row>
    <row r="105" spans="2:9" ht="34.5" customHeight="1">
      <c r="B105" s="432">
        <v>40</v>
      </c>
      <c r="C105" s="425" t="s">
        <v>507</v>
      </c>
      <c r="D105" s="426" t="s">
        <v>508</v>
      </c>
      <c r="E105" s="414"/>
      <c r="F105" s="435"/>
      <c r="G105" s="526"/>
      <c r="H105" s="414"/>
      <c r="I105" s="413"/>
    </row>
    <row r="106" spans="2:9" ht="34.5" customHeight="1">
      <c r="B106" s="430">
        <v>400</v>
      </c>
      <c r="C106" s="429" t="s">
        <v>509</v>
      </c>
      <c r="D106" s="426" t="s">
        <v>510</v>
      </c>
      <c r="E106" s="414"/>
      <c r="F106" s="435"/>
      <c r="G106" s="526"/>
      <c r="H106" s="414"/>
      <c r="I106" s="413"/>
    </row>
    <row r="107" spans="2:9" ht="34.5" customHeight="1">
      <c r="B107" s="430">
        <v>401</v>
      </c>
      <c r="C107" s="429" t="s">
        <v>511</v>
      </c>
      <c r="D107" s="426" t="s">
        <v>512</v>
      </c>
      <c r="E107" s="414"/>
      <c r="F107" s="435"/>
      <c r="G107" s="526"/>
      <c r="H107" s="414"/>
      <c r="I107" s="413"/>
    </row>
    <row r="108" spans="2:9" ht="34.5" customHeight="1">
      <c r="B108" s="430">
        <v>403</v>
      </c>
      <c r="C108" s="429" t="s">
        <v>513</v>
      </c>
      <c r="D108" s="426" t="s">
        <v>514</v>
      </c>
      <c r="E108" s="414"/>
      <c r="F108" s="435"/>
      <c r="G108" s="526"/>
      <c r="H108" s="414"/>
      <c r="I108" s="413"/>
    </row>
    <row r="109" spans="2:9" ht="34.5" customHeight="1">
      <c r="B109" s="430">
        <v>404</v>
      </c>
      <c r="C109" s="429" t="s">
        <v>515</v>
      </c>
      <c r="D109" s="426" t="s">
        <v>516</v>
      </c>
      <c r="E109" s="414"/>
      <c r="F109" s="435"/>
      <c r="G109" s="526"/>
      <c r="H109" s="414"/>
      <c r="I109" s="413"/>
    </row>
    <row r="110" spans="2:9" ht="34.5" customHeight="1">
      <c r="B110" s="430">
        <v>405</v>
      </c>
      <c r="C110" s="429" t="s">
        <v>517</v>
      </c>
      <c r="D110" s="426" t="s">
        <v>518</v>
      </c>
      <c r="E110" s="414"/>
      <c r="F110" s="435"/>
      <c r="G110" s="526"/>
      <c r="H110" s="414"/>
      <c r="I110" s="413"/>
    </row>
    <row r="111" spans="2:9" ht="34.5" customHeight="1">
      <c r="B111" s="430" t="s">
        <v>519</v>
      </c>
      <c r="C111" s="429" t="s">
        <v>520</v>
      </c>
      <c r="D111" s="426" t="s">
        <v>521</v>
      </c>
      <c r="E111" s="414"/>
      <c r="F111" s="435"/>
      <c r="G111" s="526"/>
      <c r="H111" s="414"/>
      <c r="I111" s="413"/>
    </row>
    <row r="112" spans="2:9" ht="34.5" customHeight="1">
      <c r="B112" s="432">
        <v>41</v>
      </c>
      <c r="C112" s="425" t="s">
        <v>522</v>
      </c>
      <c r="D112" s="426" t="s">
        <v>523</v>
      </c>
      <c r="E112" s="414">
        <v>0</v>
      </c>
      <c r="F112" s="435">
        <v>2250</v>
      </c>
      <c r="G112" s="444">
        <v>0</v>
      </c>
      <c r="H112" s="414">
        <v>10000</v>
      </c>
      <c r="I112" s="413" t="e">
        <f>SUM(H112/G112)</f>
        <v>#DIV/0!</v>
      </c>
    </row>
    <row r="113" spans="2:9" ht="34.5" customHeight="1">
      <c r="B113" s="430">
        <v>410</v>
      </c>
      <c r="C113" s="429" t="s">
        <v>524</v>
      </c>
      <c r="D113" s="426" t="s">
        <v>525</v>
      </c>
      <c r="E113" s="414"/>
      <c r="F113" s="435"/>
      <c r="G113" s="526"/>
      <c r="H113" s="414"/>
      <c r="I113" s="413"/>
    </row>
    <row r="114" spans="2:9" ht="34.5" customHeight="1">
      <c r="B114" s="430">
        <v>411</v>
      </c>
      <c r="C114" s="429" t="s">
        <v>526</v>
      </c>
      <c r="D114" s="426" t="s">
        <v>527</v>
      </c>
      <c r="E114" s="414"/>
      <c r="F114" s="435"/>
      <c r="G114" s="526"/>
      <c r="H114" s="414"/>
      <c r="I114" s="413"/>
    </row>
    <row r="115" spans="2:9" ht="34.5" customHeight="1">
      <c r="B115" s="430">
        <v>412</v>
      </c>
      <c r="C115" s="429" t="s">
        <v>528</v>
      </c>
      <c r="D115" s="426" t="s">
        <v>529</v>
      </c>
      <c r="E115" s="414"/>
      <c r="F115" s="435"/>
      <c r="G115" s="526"/>
      <c r="H115" s="414"/>
      <c r="I115" s="413"/>
    </row>
    <row r="116" spans="2:9" ht="34.5" customHeight="1">
      <c r="B116" s="430">
        <v>413</v>
      </c>
      <c r="C116" s="429" t="s">
        <v>530</v>
      </c>
      <c r="D116" s="426" t="s">
        <v>531</v>
      </c>
      <c r="E116" s="414"/>
      <c r="F116" s="435"/>
      <c r="G116" s="526"/>
      <c r="H116" s="414"/>
      <c r="I116" s="413"/>
    </row>
    <row r="117" spans="2:9" ht="34.5" customHeight="1">
      <c r="B117" s="430">
        <v>414</v>
      </c>
      <c r="C117" s="429" t="s">
        <v>532</v>
      </c>
      <c r="D117" s="426" t="s">
        <v>533</v>
      </c>
      <c r="E117" s="414">
        <v>0</v>
      </c>
      <c r="F117" s="435">
        <v>2250</v>
      </c>
      <c r="G117" s="526">
        <v>0</v>
      </c>
      <c r="H117" s="414"/>
      <c r="I117" s="413" t="e">
        <f>SUM(H117/G117)</f>
        <v>#DIV/0!</v>
      </c>
    </row>
    <row r="118" spans="2:9" ht="34.5" customHeight="1">
      <c r="B118" s="430">
        <v>415</v>
      </c>
      <c r="C118" s="429" t="s">
        <v>534</v>
      </c>
      <c r="D118" s="426" t="s">
        <v>535</v>
      </c>
      <c r="E118" s="414"/>
      <c r="F118" s="435"/>
      <c r="G118" s="526"/>
      <c r="H118" s="414"/>
      <c r="I118" s="413"/>
    </row>
    <row r="119" spans="2:9" ht="34.5" customHeight="1">
      <c r="B119" s="430">
        <v>416</v>
      </c>
      <c r="C119" s="429" t="s">
        <v>536</v>
      </c>
      <c r="D119" s="426" t="s">
        <v>537</v>
      </c>
      <c r="E119" s="414"/>
      <c r="F119" s="435"/>
      <c r="G119" s="526"/>
      <c r="H119" s="414">
        <v>10000</v>
      </c>
      <c r="I119" s="413"/>
    </row>
    <row r="120" spans="2:9" ht="34.5" customHeight="1">
      <c r="B120" s="430">
        <v>419</v>
      </c>
      <c r="C120" s="429" t="s">
        <v>538</v>
      </c>
      <c r="D120" s="426" t="s">
        <v>539</v>
      </c>
      <c r="E120" s="414"/>
      <c r="F120" s="435"/>
      <c r="G120" s="526"/>
      <c r="H120" s="414"/>
      <c r="I120" s="413"/>
    </row>
    <row r="121" spans="2:9" ht="34.5" customHeight="1">
      <c r="B121" s="432">
        <v>498</v>
      </c>
      <c r="C121" s="425" t="s">
        <v>540</v>
      </c>
      <c r="D121" s="426" t="s">
        <v>541</v>
      </c>
      <c r="E121" s="414"/>
      <c r="F121" s="435"/>
      <c r="G121" s="526"/>
      <c r="H121" s="414"/>
      <c r="I121" s="413"/>
    </row>
    <row r="122" spans="2:9" ht="34.5" customHeight="1">
      <c r="B122" s="432" t="s">
        <v>542</v>
      </c>
      <c r="C122" s="425" t="s">
        <v>543</v>
      </c>
      <c r="D122" s="426" t="s">
        <v>544</v>
      </c>
      <c r="E122" s="434">
        <v>34292</v>
      </c>
      <c r="F122" s="512">
        <v>48870</v>
      </c>
      <c r="G122" s="442">
        <v>47650</v>
      </c>
      <c r="H122" s="434">
        <v>43434</v>
      </c>
      <c r="I122" s="413">
        <f>SUM(H122/G122)</f>
        <v>0.9115215110178384</v>
      </c>
    </row>
    <row r="123" spans="2:9" ht="34.5" customHeight="1">
      <c r="B123" s="432">
        <v>42</v>
      </c>
      <c r="C123" s="425" t="s">
        <v>545</v>
      </c>
      <c r="D123" s="426" t="s">
        <v>546</v>
      </c>
      <c r="E123" s="414"/>
      <c r="F123" s="435"/>
      <c r="G123" s="526"/>
      <c r="H123" s="414"/>
      <c r="I123" s="413"/>
    </row>
    <row r="124" spans="2:9" ht="34.5" customHeight="1">
      <c r="B124" s="430">
        <v>420</v>
      </c>
      <c r="C124" s="429" t="s">
        <v>547</v>
      </c>
      <c r="D124" s="426" t="s">
        <v>548</v>
      </c>
      <c r="E124" s="414"/>
      <c r="F124" s="435"/>
      <c r="G124" s="526"/>
      <c r="H124" s="414"/>
      <c r="I124" s="413"/>
    </row>
    <row r="125" spans="2:9" ht="34.5" customHeight="1">
      <c r="B125" s="430">
        <v>421</v>
      </c>
      <c r="C125" s="429" t="s">
        <v>549</v>
      </c>
      <c r="D125" s="426" t="s">
        <v>550</v>
      </c>
      <c r="E125" s="414"/>
      <c r="F125" s="435"/>
      <c r="G125" s="526"/>
      <c r="H125" s="414"/>
      <c r="I125" s="413"/>
    </row>
    <row r="126" spans="2:9" ht="34.5" customHeight="1">
      <c r="B126" s="430">
        <v>422</v>
      </c>
      <c r="C126" s="429" t="s">
        <v>438</v>
      </c>
      <c r="D126" s="426" t="s">
        <v>551</v>
      </c>
      <c r="E126" s="462"/>
      <c r="F126" s="435"/>
      <c r="G126" s="526"/>
      <c r="H126" s="414"/>
      <c r="I126" s="413"/>
    </row>
    <row r="127" spans="2:9" ht="34.5" customHeight="1">
      <c r="B127" s="430">
        <v>423</v>
      </c>
      <c r="C127" s="429" t="s">
        <v>441</v>
      </c>
      <c r="D127" s="426" t="s">
        <v>552</v>
      </c>
      <c r="E127" s="462"/>
      <c r="F127" s="435"/>
      <c r="G127" s="526"/>
      <c r="H127" s="414"/>
      <c r="I127" s="413"/>
    </row>
    <row r="128" spans="2:9" ht="34.5" customHeight="1">
      <c r="B128" s="430">
        <v>427</v>
      </c>
      <c r="C128" s="429" t="s">
        <v>553</v>
      </c>
      <c r="D128" s="426" t="s">
        <v>554</v>
      </c>
      <c r="E128" s="462"/>
      <c r="F128" s="435"/>
      <c r="G128" s="526"/>
      <c r="H128" s="414"/>
      <c r="I128" s="413"/>
    </row>
    <row r="129" spans="2:9" ht="34.5" customHeight="1">
      <c r="B129" s="430" t="s">
        <v>555</v>
      </c>
      <c r="C129" s="429" t="s">
        <v>556</v>
      </c>
      <c r="D129" s="426" t="s">
        <v>557</v>
      </c>
      <c r="E129" s="462"/>
      <c r="F129" s="435"/>
      <c r="G129" s="526"/>
      <c r="H129" s="414"/>
      <c r="I129" s="413"/>
    </row>
    <row r="130" spans="2:9" ht="34.5" customHeight="1">
      <c r="B130" s="432">
        <v>430</v>
      </c>
      <c r="C130" s="425" t="s">
        <v>558</v>
      </c>
      <c r="D130" s="426" t="s">
        <v>559</v>
      </c>
      <c r="E130" s="462"/>
      <c r="F130" s="435"/>
      <c r="G130" s="526"/>
      <c r="H130" s="414"/>
      <c r="I130" s="413"/>
    </row>
    <row r="131" spans="2:9" ht="34.5" customHeight="1">
      <c r="B131" s="432" t="s">
        <v>560</v>
      </c>
      <c r="C131" s="425" t="s">
        <v>561</v>
      </c>
      <c r="D131" s="426" t="s">
        <v>562</v>
      </c>
      <c r="E131" s="463">
        <v>8394</v>
      </c>
      <c r="F131" s="510">
        <v>20000</v>
      </c>
      <c r="G131" s="444">
        <v>21300</v>
      </c>
      <c r="H131" s="442">
        <v>10820</v>
      </c>
      <c r="I131" s="443">
        <f>SUM(H131/G131)</f>
        <v>0.507981220657277</v>
      </c>
    </row>
    <row r="132" spans="2:9" ht="34.5" customHeight="1">
      <c r="B132" s="430">
        <v>431</v>
      </c>
      <c r="C132" s="429" t="s">
        <v>563</v>
      </c>
      <c r="D132" s="426" t="s">
        <v>564</v>
      </c>
      <c r="E132" s="462"/>
      <c r="F132" s="435"/>
      <c r="G132" s="526"/>
      <c r="H132" s="414"/>
      <c r="I132" s="413"/>
    </row>
    <row r="133" spans="2:9" ht="34.5" customHeight="1">
      <c r="B133" s="430">
        <v>432</v>
      </c>
      <c r="C133" s="429" t="s">
        <v>565</v>
      </c>
      <c r="D133" s="426" t="s">
        <v>566</v>
      </c>
      <c r="E133" s="462"/>
      <c r="F133" s="435"/>
      <c r="G133" s="526"/>
      <c r="H133" s="414"/>
      <c r="I133" s="413"/>
    </row>
    <row r="134" spans="2:9" ht="34.5" customHeight="1">
      <c r="B134" s="430">
        <v>433</v>
      </c>
      <c r="C134" s="429" t="s">
        <v>567</v>
      </c>
      <c r="D134" s="426" t="s">
        <v>568</v>
      </c>
      <c r="E134" s="462"/>
      <c r="F134" s="435"/>
      <c r="G134" s="526"/>
      <c r="H134" s="414"/>
      <c r="I134" s="413"/>
    </row>
    <row r="135" spans="2:9" ht="34.5" customHeight="1">
      <c r="B135" s="430">
        <v>434</v>
      </c>
      <c r="C135" s="429" t="s">
        <v>569</v>
      </c>
      <c r="D135" s="426" t="s">
        <v>570</v>
      </c>
      <c r="E135" s="462"/>
      <c r="F135" s="435"/>
      <c r="G135" s="526"/>
      <c r="H135" s="414"/>
      <c r="I135" s="413"/>
    </row>
    <row r="136" spans="2:9" ht="34.5" customHeight="1">
      <c r="B136" s="430">
        <v>435</v>
      </c>
      <c r="C136" s="429" t="s">
        <v>571</v>
      </c>
      <c r="D136" s="426" t="s">
        <v>572</v>
      </c>
      <c r="E136" s="462">
        <v>8394</v>
      </c>
      <c r="F136" s="435">
        <v>20000</v>
      </c>
      <c r="G136" s="526">
        <v>21300</v>
      </c>
      <c r="H136" s="414">
        <v>10820</v>
      </c>
      <c r="I136" s="413">
        <f>SUM(H136/G136)</f>
        <v>0.507981220657277</v>
      </c>
    </row>
    <row r="137" spans="2:9" ht="34.5" customHeight="1">
      <c r="B137" s="430">
        <v>436</v>
      </c>
      <c r="C137" s="429" t="s">
        <v>573</v>
      </c>
      <c r="D137" s="426" t="s">
        <v>574</v>
      </c>
      <c r="E137" s="462"/>
      <c r="F137" s="435"/>
      <c r="G137" s="526"/>
      <c r="H137" s="414"/>
      <c r="I137" s="413"/>
    </row>
    <row r="138" spans="2:9" ht="34.5" customHeight="1">
      <c r="B138" s="430">
        <v>439</v>
      </c>
      <c r="C138" s="429" t="s">
        <v>575</v>
      </c>
      <c r="D138" s="426" t="s">
        <v>576</v>
      </c>
      <c r="E138" s="462"/>
      <c r="F138" s="435"/>
      <c r="G138" s="526"/>
      <c r="H138" s="414"/>
      <c r="I138" s="413"/>
    </row>
    <row r="139" spans="2:9" ht="34.5" customHeight="1">
      <c r="B139" s="432" t="s">
        <v>577</v>
      </c>
      <c r="C139" s="425" t="s">
        <v>578</v>
      </c>
      <c r="D139" s="426" t="s">
        <v>579</v>
      </c>
      <c r="E139" s="462">
        <v>455</v>
      </c>
      <c r="F139" s="435">
        <v>100</v>
      </c>
      <c r="G139" s="444">
        <v>450</v>
      </c>
      <c r="H139" s="414">
        <v>2210</v>
      </c>
      <c r="I139" s="413"/>
    </row>
    <row r="140" spans="2:9" ht="34.5" customHeight="1">
      <c r="B140" s="432">
        <v>47</v>
      </c>
      <c r="C140" s="425" t="s">
        <v>580</v>
      </c>
      <c r="D140" s="426" t="s">
        <v>581</v>
      </c>
      <c r="E140" s="462">
        <v>3</v>
      </c>
      <c r="F140" s="435">
        <v>270</v>
      </c>
      <c r="G140" s="444">
        <v>300</v>
      </c>
      <c r="H140" s="414"/>
      <c r="I140" s="413">
        <f>SUM(H140/G140)</f>
        <v>0</v>
      </c>
    </row>
    <row r="141" spans="2:9" ht="34.5" customHeight="1">
      <c r="B141" s="432">
        <v>48</v>
      </c>
      <c r="C141" s="425" t="s">
        <v>582</v>
      </c>
      <c r="D141" s="426" t="s">
        <v>583</v>
      </c>
      <c r="E141" s="462">
        <v>2</v>
      </c>
      <c r="F141" s="435"/>
      <c r="G141" s="526"/>
      <c r="H141" s="414">
        <v>83</v>
      </c>
      <c r="I141" s="413" t="e">
        <f>SUM(H141/G141)</f>
        <v>#DIV/0!</v>
      </c>
    </row>
    <row r="142" spans="2:9" ht="34.5" customHeight="1">
      <c r="B142" s="432" t="s">
        <v>584</v>
      </c>
      <c r="C142" s="425" t="s">
        <v>585</v>
      </c>
      <c r="D142" s="426" t="s">
        <v>586</v>
      </c>
      <c r="E142" s="462">
        <v>25438</v>
      </c>
      <c r="F142" s="435">
        <v>28500</v>
      </c>
      <c r="G142" s="444">
        <v>25600</v>
      </c>
      <c r="H142" s="414">
        <v>30321</v>
      </c>
      <c r="I142" s="413"/>
    </row>
    <row r="143" spans="2:9" ht="53.25" customHeight="1">
      <c r="B143" s="432"/>
      <c r="C143" s="425" t="s">
        <v>587</v>
      </c>
      <c r="D143" s="426" t="s">
        <v>588</v>
      </c>
      <c r="E143" s="462"/>
      <c r="F143" s="435"/>
      <c r="G143" s="526"/>
      <c r="H143" s="414"/>
      <c r="I143" s="413"/>
    </row>
    <row r="144" spans="2:9" s="33" customFormat="1" ht="34.5" customHeight="1">
      <c r="B144" s="432"/>
      <c r="C144" s="425" t="s">
        <v>589</v>
      </c>
      <c r="D144" s="426" t="s">
        <v>590</v>
      </c>
      <c r="E144" s="445">
        <v>54885</v>
      </c>
      <c r="F144" s="513">
        <v>74929</v>
      </c>
      <c r="G144" s="583">
        <v>70497</v>
      </c>
      <c r="H144" s="445">
        <v>74184</v>
      </c>
      <c r="I144" s="446">
        <f>SUM(H144/G144)</f>
        <v>1.0523000978765054</v>
      </c>
    </row>
    <row r="145" spans="2:9" ht="34.5" customHeight="1" thickBot="1">
      <c r="B145" s="436">
        <v>89</v>
      </c>
      <c r="C145" s="437" t="s">
        <v>591</v>
      </c>
      <c r="D145" s="438" t="s">
        <v>592</v>
      </c>
      <c r="E145" s="439"/>
      <c r="F145" s="440"/>
      <c r="G145" s="502"/>
      <c r="H145" s="439"/>
      <c r="I145" s="441"/>
    </row>
    <row r="146" spans="2:9" ht="34.5" customHeight="1">
      <c r="B146" s="69"/>
      <c r="C146" s="515"/>
      <c r="D146" s="516"/>
      <c r="E146" s="517"/>
      <c r="F146" s="518"/>
      <c r="G146" s="518"/>
      <c r="H146" s="517"/>
      <c r="I146" s="519"/>
    </row>
    <row r="147" spans="2:9" ht="20.25">
      <c r="B147" s="59"/>
      <c r="C147" s="59"/>
      <c r="D147" s="59"/>
      <c r="E147" s="59"/>
      <c r="F147" s="613"/>
      <c r="G147" s="613"/>
      <c r="H147" s="614"/>
      <c r="I147" s="615"/>
    </row>
    <row r="148" spans="2:9" ht="20.25">
      <c r="B148" s="108" t="s">
        <v>670</v>
      </c>
      <c r="C148" s="108"/>
      <c r="D148" s="108"/>
      <c r="E148" s="616"/>
      <c r="F148" s="617"/>
      <c r="G148" s="618" t="s">
        <v>888</v>
      </c>
      <c r="H148" s="602"/>
      <c r="I148" s="108"/>
    </row>
    <row r="149" spans="2:9" ht="20.25">
      <c r="B149" s="108"/>
      <c r="C149" s="108"/>
      <c r="D149" s="616" t="s">
        <v>75</v>
      </c>
      <c r="E149" s="108"/>
      <c r="F149" s="618"/>
      <c r="G149" s="618"/>
      <c r="H149" s="108"/>
      <c r="I149" s="108"/>
    </row>
  </sheetData>
  <sheetProtection/>
  <mergeCells count="8">
    <mergeCell ref="B3:I3"/>
    <mergeCell ref="F5:F6"/>
    <mergeCell ref="G5:H5"/>
    <mergeCell ref="I5:I6"/>
    <mergeCell ref="B5:B6"/>
    <mergeCell ref="C5:C6"/>
    <mergeCell ref="E5:E6"/>
    <mergeCell ref="D5:D6"/>
  </mergeCells>
  <printOptions/>
  <pageMargins left="0.35433070866141736" right="0.35433070866141736" top="0.3937007874015748" bottom="0.3937007874015748" header="0" footer="0.5118110236220472"/>
  <pageSetup fitToHeight="0" horizontalDpi="600" verticalDpi="600" orientation="portrait" paperSize="9" scale="40" r:id="rId1"/>
  <ignoredErrors>
    <ignoredError sqref="D8:D145"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J64"/>
  <sheetViews>
    <sheetView zoomScale="80" zoomScaleNormal="80" zoomScalePageLayoutView="0" workbookViewId="0" topLeftCell="A46">
      <selection activeCell="A61" sqref="A61:IV61"/>
    </sheetView>
  </sheetViews>
  <sheetFormatPr defaultColWidth="9.140625" defaultRowHeight="12.75"/>
  <cols>
    <col min="1" max="1" width="9.140625" style="19" customWidth="1"/>
    <col min="2" max="2" width="13.00390625" style="19" customWidth="1"/>
    <col min="3" max="3" width="78.140625" style="19" customWidth="1"/>
    <col min="4" max="4" width="7.00390625" style="19" bestFit="1" customWidth="1"/>
    <col min="5" max="5" width="23.421875" style="19" customWidth="1"/>
    <col min="6" max="6" width="25.00390625" style="19" customWidth="1"/>
    <col min="7" max="7" width="25.28125" style="19" customWidth="1"/>
    <col min="8" max="8" width="25.57421875" style="19" customWidth="1"/>
    <col min="9" max="9" width="26.421875" style="19" customWidth="1"/>
    <col min="10" max="16384" width="9.140625" style="19" customWidth="1"/>
  </cols>
  <sheetData>
    <row r="1" ht="15.75">
      <c r="I1" s="14" t="s">
        <v>650</v>
      </c>
    </row>
    <row r="2" spans="2:4" ht="18.75">
      <c r="B2" s="132" t="s">
        <v>771</v>
      </c>
      <c r="C2" s="115"/>
      <c r="D2" s="115"/>
    </row>
    <row r="3" spans="2:4" ht="18.75">
      <c r="B3" s="132" t="s">
        <v>800</v>
      </c>
      <c r="C3" s="115"/>
      <c r="D3" s="115"/>
    </row>
    <row r="4" ht="24.75" customHeight="1">
      <c r="I4" s="14"/>
    </row>
    <row r="5" spans="2:9" s="11" customFormat="1" ht="24.75" customHeight="1">
      <c r="B5" s="667" t="s">
        <v>104</v>
      </c>
      <c r="C5" s="667"/>
      <c r="D5" s="667"/>
      <c r="E5" s="667"/>
      <c r="F5" s="667"/>
      <c r="G5" s="667"/>
      <c r="H5" s="667"/>
      <c r="I5" s="667"/>
    </row>
    <row r="6" spans="2:9" s="11" customFormat="1" ht="24.75" customHeight="1">
      <c r="B6" s="668" t="s">
        <v>875</v>
      </c>
      <c r="C6" s="668"/>
      <c r="D6" s="668"/>
      <c r="E6" s="668"/>
      <c r="F6" s="668"/>
      <c r="G6" s="668"/>
      <c r="H6" s="668"/>
      <c r="I6" s="668"/>
    </row>
    <row r="7" ht="18.75" customHeight="1" thickBot="1">
      <c r="I7" s="133" t="s">
        <v>764</v>
      </c>
    </row>
    <row r="8" spans="2:9" ht="30.75" customHeight="1">
      <c r="B8" s="669"/>
      <c r="C8" s="671" t="s">
        <v>0</v>
      </c>
      <c r="D8" s="663" t="s">
        <v>137</v>
      </c>
      <c r="E8" s="673" t="s">
        <v>840</v>
      </c>
      <c r="F8" s="673" t="s">
        <v>841</v>
      </c>
      <c r="G8" s="675" t="s">
        <v>876</v>
      </c>
      <c r="H8" s="676"/>
      <c r="I8" s="677" t="s">
        <v>877</v>
      </c>
    </row>
    <row r="9" spans="2:9" ht="39.75" customHeight="1" thickBot="1">
      <c r="B9" s="670"/>
      <c r="C9" s="672"/>
      <c r="D9" s="664"/>
      <c r="E9" s="674"/>
      <c r="F9" s="674"/>
      <c r="G9" s="137" t="s">
        <v>1</v>
      </c>
      <c r="H9" s="138" t="s">
        <v>67</v>
      </c>
      <c r="I9" s="678"/>
    </row>
    <row r="10" spans="2:9" ht="31.5" customHeight="1">
      <c r="B10" s="134">
        <v>1</v>
      </c>
      <c r="C10" s="135" t="s">
        <v>106</v>
      </c>
      <c r="D10" s="136"/>
      <c r="E10" s="240"/>
      <c r="F10" s="464"/>
      <c r="G10" s="465"/>
      <c r="H10" s="466"/>
      <c r="I10" s="467"/>
    </row>
    <row r="11" spans="2:9" s="1" customFormat="1" ht="31.5" customHeight="1">
      <c r="B11" s="382">
        <v>2</v>
      </c>
      <c r="C11" s="383" t="s">
        <v>593</v>
      </c>
      <c r="D11" s="384">
        <v>3001</v>
      </c>
      <c r="E11" s="444">
        <f>SUM(E12:E14)</f>
        <v>154557</v>
      </c>
      <c r="F11" s="501">
        <v>213240</v>
      </c>
      <c r="G11" s="444">
        <f>SUM(G12:G14)</f>
        <v>104250</v>
      </c>
      <c r="H11" s="526">
        <f>SUM(H12:H14)</f>
        <v>72900</v>
      </c>
      <c r="I11" s="575">
        <f>SUM(H11/G11)</f>
        <v>0.6992805755395683</v>
      </c>
    </row>
    <row r="12" spans="2:9" ht="31.5" customHeight="1">
      <c r="B12" s="122">
        <v>3</v>
      </c>
      <c r="C12" s="118" t="s">
        <v>107</v>
      </c>
      <c r="D12" s="117">
        <v>3002</v>
      </c>
      <c r="E12" s="523">
        <v>145641</v>
      </c>
      <c r="F12" s="501">
        <v>191720</v>
      </c>
      <c r="G12" s="526">
        <v>95000</v>
      </c>
      <c r="H12" s="523">
        <v>62550</v>
      </c>
      <c r="I12" s="575">
        <f>SUM(H12/G12)</f>
        <v>0.6584210526315789</v>
      </c>
    </row>
    <row r="13" spans="2:9" ht="31.5" customHeight="1">
      <c r="B13" s="122">
        <v>4</v>
      </c>
      <c r="C13" s="118" t="s">
        <v>108</v>
      </c>
      <c r="D13" s="117">
        <v>3003</v>
      </c>
      <c r="E13" s="523">
        <v>14</v>
      </c>
      <c r="F13" s="532">
        <v>3020</v>
      </c>
      <c r="G13" s="526">
        <f>SUM(I13/2)</f>
        <v>0</v>
      </c>
      <c r="H13" s="523">
        <v>7</v>
      </c>
      <c r="I13" s="576"/>
    </row>
    <row r="14" spans="2:9" ht="31.5" customHeight="1">
      <c r="B14" s="122">
        <v>5</v>
      </c>
      <c r="C14" s="118" t="s">
        <v>109</v>
      </c>
      <c r="D14" s="117">
        <v>3004</v>
      </c>
      <c r="E14" s="523">
        <v>8902</v>
      </c>
      <c r="F14" s="501">
        <v>18500</v>
      </c>
      <c r="G14" s="526">
        <v>9250</v>
      </c>
      <c r="H14" s="523">
        <v>10343</v>
      </c>
      <c r="I14" s="575">
        <f aca="true" t="shared" si="0" ref="I14:I21">SUM(H14/G14)</f>
        <v>1.1181621621621622</v>
      </c>
    </row>
    <row r="15" spans="2:9" s="1" customFormat="1" ht="31.5" customHeight="1">
      <c r="B15" s="382">
        <v>6</v>
      </c>
      <c r="C15" s="383" t="s">
        <v>594</v>
      </c>
      <c r="D15" s="384">
        <v>3005</v>
      </c>
      <c r="E15" s="444">
        <f>SUM(E16:E20)</f>
        <v>154939</v>
      </c>
      <c r="F15" s="501">
        <v>203910</v>
      </c>
      <c r="G15" s="444">
        <f>SUM(G16:G20)</f>
        <v>101417</v>
      </c>
      <c r="H15" s="526">
        <f>SUM(H16:H20)</f>
        <v>61632</v>
      </c>
      <c r="I15" s="575">
        <f t="shared" si="0"/>
        <v>0.6077087667748011</v>
      </c>
    </row>
    <row r="16" spans="2:9" ht="31.5" customHeight="1">
      <c r="B16" s="122">
        <v>7</v>
      </c>
      <c r="C16" s="118" t="s">
        <v>110</v>
      </c>
      <c r="D16" s="117">
        <v>3006</v>
      </c>
      <c r="E16" s="523">
        <v>116747</v>
      </c>
      <c r="F16" s="501">
        <v>146775</v>
      </c>
      <c r="G16" s="526">
        <v>73380</v>
      </c>
      <c r="H16" s="523">
        <v>44626</v>
      </c>
      <c r="I16" s="575">
        <f t="shared" si="0"/>
        <v>0.6081493594985009</v>
      </c>
    </row>
    <row r="17" spans="2:9" ht="31.5" customHeight="1">
      <c r="B17" s="122">
        <v>8</v>
      </c>
      <c r="C17" s="118" t="s">
        <v>595</v>
      </c>
      <c r="D17" s="117">
        <v>3007</v>
      </c>
      <c r="E17" s="523">
        <v>35227</v>
      </c>
      <c r="F17" s="501">
        <v>51833</v>
      </c>
      <c r="G17" s="526">
        <v>26552</v>
      </c>
      <c r="H17" s="523">
        <v>16121</v>
      </c>
      <c r="I17" s="575">
        <f t="shared" si="0"/>
        <v>0.60714823742091</v>
      </c>
    </row>
    <row r="18" spans="2:9" ht="31.5" customHeight="1">
      <c r="B18" s="122">
        <v>9</v>
      </c>
      <c r="C18" s="118" t="s">
        <v>111</v>
      </c>
      <c r="D18" s="117">
        <v>3008</v>
      </c>
      <c r="E18" s="523">
        <v>77</v>
      </c>
      <c r="F18" s="501">
        <v>630</v>
      </c>
      <c r="G18" s="526">
        <v>315</v>
      </c>
      <c r="H18" s="523">
        <v>215</v>
      </c>
      <c r="I18" s="575">
        <f t="shared" si="0"/>
        <v>0.6825396825396826</v>
      </c>
    </row>
    <row r="19" spans="2:9" ht="31.5" customHeight="1">
      <c r="B19" s="122">
        <v>10</v>
      </c>
      <c r="C19" s="118" t="s">
        <v>112</v>
      </c>
      <c r="D19" s="117">
        <v>3009</v>
      </c>
      <c r="E19" s="523">
        <v>249</v>
      </c>
      <c r="F19" s="501">
        <v>672</v>
      </c>
      <c r="G19" s="526">
        <v>170</v>
      </c>
      <c r="H19" s="523">
        <v>151</v>
      </c>
      <c r="I19" s="575">
        <f t="shared" si="0"/>
        <v>0.888235294117647</v>
      </c>
    </row>
    <row r="20" spans="2:9" ht="31.5" customHeight="1">
      <c r="B20" s="122">
        <v>11</v>
      </c>
      <c r="C20" s="118" t="s">
        <v>596</v>
      </c>
      <c r="D20" s="117">
        <v>3010</v>
      </c>
      <c r="E20" s="523">
        <v>2639</v>
      </c>
      <c r="F20" s="501">
        <v>4000</v>
      </c>
      <c r="G20" s="526">
        <v>1000</v>
      </c>
      <c r="H20" s="523">
        <v>519</v>
      </c>
      <c r="I20" s="575">
        <f t="shared" si="0"/>
        <v>0.519</v>
      </c>
    </row>
    <row r="21" spans="2:9" ht="31.5" customHeight="1">
      <c r="B21" s="122">
        <v>12</v>
      </c>
      <c r="C21" s="116" t="s">
        <v>597</v>
      </c>
      <c r="D21" s="117">
        <v>3011</v>
      </c>
      <c r="E21" s="444"/>
      <c r="F21" s="501">
        <v>9330</v>
      </c>
      <c r="G21" s="444">
        <f>SUM(G11-G15)</f>
        <v>2833</v>
      </c>
      <c r="H21" s="526">
        <f>SUM(H11-H15)</f>
        <v>11268</v>
      </c>
      <c r="I21" s="575">
        <f t="shared" si="0"/>
        <v>3.9774091069537594</v>
      </c>
    </row>
    <row r="22" spans="2:9" ht="31.5" customHeight="1">
      <c r="B22" s="122">
        <v>13</v>
      </c>
      <c r="C22" s="116" t="s">
        <v>598</v>
      </c>
      <c r="D22" s="117">
        <v>3012</v>
      </c>
      <c r="E22" s="533">
        <f>SUM(E15-E11)</f>
        <v>382</v>
      </c>
      <c r="F22" s="577"/>
      <c r="G22" s="572"/>
      <c r="H22" s="523"/>
      <c r="I22" s="578"/>
    </row>
    <row r="23" spans="2:9" ht="31.5" customHeight="1">
      <c r="B23" s="122">
        <v>14</v>
      </c>
      <c r="C23" s="116" t="s">
        <v>113</v>
      </c>
      <c r="D23" s="117"/>
      <c r="E23" s="523"/>
      <c r="F23" s="532"/>
      <c r="G23" s="526"/>
      <c r="H23" s="523"/>
      <c r="I23" s="578"/>
    </row>
    <row r="24" spans="2:9" ht="31.5" customHeight="1">
      <c r="B24" s="122">
        <v>15</v>
      </c>
      <c r="C24" s="116" t="s">
        <v>599</v>
      </c>
      <c r="D24" s="117">
        <v>3013</v>
      </c>
      <c r="E24" s="523">
        <v>0</v>
      </c>
      <c r="F24" s="532"/>
      <c r="G24" s="526"/>
      <c r="H24" s="523">
        <v>0</v>
      </c>
      <c r="I24" s="578"/>
    </row>
    <row r="25" spans="2:9" ht="31.5" customHeight="1">
      <c r="B25" s="122">
        <v>16</v>
      </c>
      <c r="C25" s="118" t="s">
        <v>114</v>
      </c>
      <c r="D25" s="117">
        <v>3014</v>
      </c>
      <c r="E25" s="523"/>
      <c r="F25" s="579"/>
      <c r="G25" s="573"/>
      <c r="H25" s="523"/>
      <c r="I25" s="578"/>
    </row>
    <row r="26" spans="2:9" ht="31.5" customHeight="1">
      <c r="B26" s="122">
        <v>17</v>
      </c>
      <c r="C26" s="118" t="s">
        <v>600</v>
      </c>
      <c r="D26" s="117">
        <v>3015</v>
      </c>
      <c r="E26" s="523"/>
      <c r="F26" s="532"/>
      <c r="G26" s="526"/>
      <c r="H26" s="523"/>
      <c r="I26" s="578"/>
    </row>
    <row r="27" spans="2:9" ht="31.5" customHeight="1">
      <c r="B27" s="122">
        <v>18</v>
      </c>
      <c r="C27" s="118" t="s">
        <v>115</v>
      </c>
      <c r="D27" s="117">
        <v>3016</v>
      </c>
      <c r="E27" s="523"/>
      <c r="F27" s="532"/>
      <c r="G27" s="526"/>
      <c r="H27" s="523"/>
      <c r="I27" s="578"/>
    </row>
    <row r="28" spans="2:9" ht="31.5" customHeight="1">
      <c r="B28" s="122">
        <v>19</v>
      </c>
      <c r="C28" s="118" t="s">
        <v>116</v>
      </c>
      <c r="D28" s="117">
        <v>3017</v>
      </c>
      <c r="E28" s="523"/>
      <c r="F28" s="532"/>
      <c r="G28" s="526"/>
      <c r="H28" s="523"/>
      <c r="I28" s="578"/>
    </row>
    <row r="29" spans="2:9" ht="31.5" customHeight="1">
      <c r="B29" s="122">
        <v>20</v>
      </c>
      <c r="C29" s="118" t="s">
        <v>117</v>
      </c>
      <c r="D29" s="117">
        <v>3018</v>
      </c>
      <c r="E29" s="523"/>
      <c r="F29" s="532"/>
      <c r="G29" s="526"/>
      <c r="H29" s="523"/>
      <c r="I29" s="578"/>
    </row>
    <row r="30" spans="2:9" ht="31.5" customHeight="1">
      <c r="B30" s="122">
        <v>21</v>
      </c>
      <c r="C30" s="116" t="s">
        <v>601</v>
      </c>
      <c r="D30" s="117">
        <v>3019</v>
      </c>
      <c r="E30" s="523">
        <v>0</v>
      </c>
      <c r="F30" s="532">
        <v>6498</v>
      </c>
      <c r="G30" s="526">
        <v>2950</v>
      </c>
      <c r="H30" s="523">
        <f>SUM(H32)</f>
        <v>4104</v>
      </c>
      <c r="I30" s="578"/>
    </row>
    <row r="31" spans="2:9" ht="31.5" customHeight="1">
      <c r="B31" s="122">
        <v>22</v>
      </c>
      <c r="C31" s="118" t="s">
        <v>118</v>
      </c>
      <c r="D31" s="117">
        <v>3020</v>
      </c>
      <c r="E31" s="523"/>
      <c r="F31" s="532"/>
      <c r="G31" s="526"/>
      <c r="H31" s="523"/>
      <c r="I31" s="578"/>
    </row>
    <row r="32" spans="2:9" ht="31.5" customHeight="1">
      <c r="B32" s="122">
        <v>23</v>
      </c>
      <c r="C32" s="118" t="s">
        <v>602</v>
      </c>
      <c r="D32" s="117">
        <v>3021</v>
      </c>
      <c r="E32" s="523">
        <v>0</v>
      </c>
      <c r="F32" s="532">
        <v>6498</v>
      </c>
      <c r="G32" s="526">
        <v>2950</v>
      </c>
      <c r="H32" s="523">
        <v>4104</v>
      </c>
      <c r="I32" s="578"/>
    </row>
    <row r="33" spans="2:9" ht="31.5" customHeight="1">
      <c r="B33" s="122">
        <v>24</v>
      </c>
      <c r="C33" s="118" t="s">
        <v>119</v>
      </c>
      <c r="D33" s="117">
        <v>3022</v>
      </c>
      <c r="E33" s="523"/>
      <c r="F33" s="532"/>
      <c r="G33" s="526"/>
      <c r="H33" s="523"/>
      <c r="I33" s="578"/>
    </row>
    <row r="34" spans="2:9" ht="31.5" customHeight="1">
      <c r="B34" s="122">
        <v>25</v>
      </c>
      <c r="C34" s="116" t="s">
        <v>603</v>
      </c>
      <c r="D34" s="117">
        <v>3023</v>
      </c>
      <c r="E34" s="523"/>
      <c r="F34" s="532"/>
      <c r="G34" s="526"/>
      <c r="H34" s="523"/>
      <c r="I34" s="578"/>
    </row>
    <row r="35" spans="2:9" ht="31.5" customHeight="1">
      <c r="B35" s="122">
        <v>26</v>
      </c>
      <c r="C35" s="116" t="s">
        <v>604</v>
      </c>
      <c r="D35" s="117">
        <v>3024</v>
      </c>
      <c r="E35" s="523">
        <v>0</v>
      </c>
      <c r="F35" s="577">
        <v>6498</v>
      </c>
      <c r="G35" s="572">
        <v>2950</v>
      </c>
      <c r="H35" s="523">
        <f>SUM(H30-H24)</f>
        <v>4104</v>
      </c>
      <c r="I35" s="578"/>
    </row>
    <row r="36" spans="2:9" ht="31.5" customHeight="1">
      <c r="B36" s="122">
        <v>27</v>
      </c>
      <c r="C36" s="116" t="s">
        <v>120</v>
      </c>
      <c r="D36" s="117"/>
      <c r="E36" s="523"/>
      <c r="F36" s="532"/>
      <c r="G36" s="526"/>
      <c r="H36" s="523"/>
      <c r="I36" s="578"/>
    </row>
    <row r="37" spans="2:9" ht="31.5" customHeight="1">
      <c r="B37" s="122">
        <v>28</v>
      </c>
      <c r="C37" s="116" t="s">
        <v>605</v>
      </c>
      <c r="D37" s="117">
        <v>3025</v>
      </c>
      <c r="E37" s="523"/>
      <c r="F37" s="532"/>
      <c r="G37" s="526"/>
      <c r="H37" s="523"/>
      <c r="I37" s="578"/>
    </row>
    <row r="38" spans="2:9" ht="31.5" customHeight="1">
      <c r="B38" s="122">
        <v>29</v>
      </c>
      <c r="C38" s="118" t="s">
        <v>121</v>
      </c>
      <c r="D38" s="117">
        <v>3026</v>
      </c>
      <c r="E38" s="523"/>
      <c r="F38" s="579"/>
      <c r="G38" s="573"/>
      <c r="H38" s="523"/>
      <c r="I38" s="578"/>
    </row>
    <row r="39" spans="2:9" ht="31.5" customHeight="1">
      <c r="B39" s="122">
        <v>30</v>
      </c>
      <c r="C39" s="118" t="s">
        <v>606</v>
      </c>
      <c r="D39" s="117">
        <v>3027</v>
      </c>
      <c r="E39" s="523"/>
      <c r="F39" s="532"/>
      <c r="G39" s="526"/>
      <c r="H39" s="523"/>
      <c r="I39" s="578"/>
    </row>
    <row r="40" spans="2:9" ht="31.5" customHeight="1">
      <c r="B40" s="122">
        <v>31</v>
      </c>
      <c r="C40" s="118" t="s">
        <v>607</v>
      </c>
      <c r="D40" s="117">
        <v>3028</v>
      </c>
      <c r="E40" s="523"/>
      <c r="F40" s="532"/>
      <c r="G40" s="526"/>
      <c r="H40" s="523"/>
      <c r="I40" s="578"/>
    </row>
    <row r="41" spans="2:9" ht="31.5" customHeight="1">
      <c r="B41" s="122">
        <v>32</v>
      </c>
      <c r="C41" s="118" t="s">
        <v>608</v>
      </c>
      <c r="D41" s="117">
        <v>3029</v>
      </c>
      <c r="E41" s="523"/>
      <c r="F41" s="532"/>
      <c r="G41" s="526"/>
      <c r="H41" s="523"/>
      <c r="I41" s="578"/>
    </row>
    <row r="42" spans="2:9" ht="31.5" customHeight="1">
      <c r="B42" s="122">
        <v>33</v>
      </c>
      <c r="C42" s="118" t="s">
        <v>609</v>
      </c>
      <c r="D42" s="117">
        <v>3030</v>
      </c>
      <c r="E42" s="523"/>
      <c r="F42" s="532"/>
      <c r="G42" s="526"/>
      <c r="H42" s="523"/>
      <c r="I42" s="578"/>
    </row>
    <row r="43" spans="2:9" s="1" customFormat="1" ht="31.5" customHeight="1">
      <c r="B43" s="382">
        <v>34</v>
      </c>
      <c r="C43" s="383" t="s">
        <v>610</v>
      </c>
      <c r="D43" s="384">
        <v>3031</v>
      </c>
      <c r="E43" s="533">
        <v>0</v>
      </c>
      <c r="F43" s="501">
        <v>1200</v>
      </c>
      <c r="G43" s="526">
        <v>1420</v>
      </c>
      <c r="H43" s="533">
        <v>0</v>
      </c>
      <c r="I43" s="578"/>
    </row>
    <row r="44" spans="2:9" ht="31.5" customHeight="1">
      <c r="B44" s="122">
        <v>35</v>
      </c>
      <c r="C44" s="118" t="s">
        <v>122</v>
      </c>
      <c r="D44" s="117">
        <v>3032</v>
      </c>
      <c r="E44" s="523"/>
      <c r="F44" s="532"/>
      <c r="G44" s="526"/>
      <c r="H44" s="523"/>
      <c r="I44" s="578"/>
    </row>
    <row r="45" spans="2:9" ht="31.5" customHeight="1">
      <c r="B45" s="122">
        <v>36</v>
      </c>
      <c r="C45" s="118" t="s">
        <v>611</v>
      </c>
      <c r="D45" s="117">
        <v>3033</v>
      </c>
      <c r="E45" s="523">
        <v>0</v>
      </c>
      <c r="F45" s="532">
        <v>1200</v>
      </c>
      <c r="G45" s="526">
        <v>1420</v>
      </c>
      <c r="H45" s="523">
        <v>0</v>
      </c>
      <c r="I45" s="578"/>
    </row>
    <row r="46" spans="2:9" ht="31.5" customHeight="1">
      <c r="B46" s="122">
        <v>37</v>
      </c>
      <c r="C46" s="118" t="s">
        <v>612</v>
      </c>
      <c r="D46" s="117">
        <v>3034</v>
      </c>
      <c r="E46" s="523"/>
      <c r="F46" s="532"/>
      <c r="G46" s="526"/>
      <c r="H46" s="523"/>
      <c r="I46" s="578"/>
    </row>
    <row r="47" spans="2:9" ht="31.5" customHeight="1">
      <c r="B47" s="122">
        <v>38</v>
      </c>
      <c r="C47" s="118" t="s">
        <v>613</v>
      </c>
      <c r="D47" s="117">
        <v>3035</v>
      </c>
      <c r="E47" s="523"/>
      <c r="F47" s="532"/>
      <c r="G47" s="526"/>
      <c r="H47" s="523"/>
      <c r="I47" s="578"/>
    </row>
    <row r="48" spans="2:9" ht="31.5" customHeight="1">
      <c r="B48" s="122">
        <v>39</v>
      </c>
      <c r="C48" s="118" t="s">
        <v>614</v>
      </c>
      <c r="D48" s="117">
        <v>3036</v>
      </c>
      <c r="E48" s="523"/>
      <c r="F48" s="532"/>
      <c r="G48" s="526"/>
      <c r="H48" s="523"/>
      <c r="I48" s="578"/>
    </row>
    <row r="49" spans="2:9" ht="31.5" customHeight="1">
      <c r="B49" s="122">
        <v>40</v>
      </c>
      <c r="C49" s="118" t="s">
        <v>615</v>
      </c>
      <c r="D49" s="117">
        <v>3037</v>
      </c>
      <c r="E49" s="523"/>
      <c r="F49" s="532"/>
      <c r="G49" s="526"/>
      <c r="H49" s="523"/>
      <c r="I49" s="578"/>
    </row>
    <row r="50" spans="2:9" ht="31.5" customHeight="1">
      <c r="B50" s="122">
        <v>41</v>
      </c>
      <c r="C50" s="116" t="s">
        <v>616</v>
      </c>
      <c r="D50" s="117">
        <v>3038</v>
      </c>
      <c r="E50" s="523"/>
      <c r="F50" s="501"/>
      <c r="G50" s="526"/>
      <c r="H50" s="523"/>
      <c r="I50" s="578"/>
    </row>
    <row r="51" spans="2:9" ht="31.5" customHeight="1">
      <c r="B51" s="122">
        <v>42</v>
      </c>
      <c r="C51" s="116" t="s">
        <v>617</v>
      </c>
      <c r="D51" s="117">
        <v>3039</v>
      </c>
      <c r="E51" s="526">
        <f>SUM(E43-E37)</f>
        <v>0</v>
      </c>
      <c r="F51" s="501">
        <v>1200</v>
      </c>
      <c r="G51" s="526">
        <f>SUM(G43-G37)</f>
        <v>1420</v>
      </c>
      <c r="H51" s="526">
        <f>SUM(H43-H37)</f>
        <v>0</v>
      </c>
      <c r="I51" s="575">
        <f>SUM(H51/G51)</f>
        <v>0</v>
      </c>
    </row>
    <row r="52" spans="2:9" ht="31.5" customHeight="1">
      <c r="B52" s="122">
        <v>43</v>
      </c>
      <c r="C52" s="116" t="s">
        <v>659</v>
      </c>
      <c r="D52" s="117">
        <v>3040</v>
      </c>
      <c r="E52" s="526">
        <f>SUM(E11+E24+E37)</f>
        <v>154557</v>
      </c>
      <c r="F52" s="501">
        <v>213240</v>
      </c>
      <c r="G52" s="444">
        <f>SUM(G11+G24+G37)</f>
        <v>104250</v>
      </c>
      <c r="H52" s="526">
        <f>SUM(H11+H24+H37)</f>
        <v>72900</v>
      </c>
      <c r="I52" s="575">
        <f>SUM(H52/G52)</f>
        <v>0.6992805755395683</v>
      </c>
    </row>
    <row r="53" spans="2:9" ht="31.5" customHeight="1">
      <c r="B53" s="122">
        <v>44</v>
      </c>
      <c r="C53" s="116" t="s">
        <v>660</v>
      </c>
      <c r="D53" s="117">
        <v>3041</v>
      </c>
      <c r="E53" s="526">
        <f>SUM(E15+E30+E43)</f>
        <v>154939</v>
      </c>
      <c r="F53" s="532">
        <v>211608</v>
      </c>
      <c r="G53" s="444">
        <f>SUM(G15+G30+G43)</f>
        <v>105787</v>
      </c>
      <c r="H53" s="526">
        <f>SUM(H15+H30+H43)</f>
        <v>65736</v>
      </c>
      <c r="I53" s="575">
        <f>SUM(H53/G53)</f>
        <v>0.6213996048663825</v>
      </c>
    </row>
    <row r="54" spans="2:9" ht="31.5" customHeight="1">
      <c r="B54" s="122">
        <v>45</v>
      </c>
      <c r="C54" s="116" t="s">
        <v>661</v>
      </c>
      <c r="D54" s="117">
        <v>3042</v>
      </c>
      <c r="E54" s="526"/>
      <c r="F54" s="532">
        <v>1632</v>
      </c>
      <c r="G54" s="526">
        <v>0</v>
      </c>
      <c r="H54" s="526">
        <f>SUM(H52-H53)</f>
        <v>7164</v>
      </c>
      <c r="I54" s="575"/>
    </row>
    <row r="55" spans="2:9" ht="31.5" customHeight="1">
      <c r="B55" s="206">
        <v>46</v>
      </c>
      <c r="C55" s="116" t="s">
        <v>662</v>
      </c>
      <c r="D55" s="117">
        <v>3043</v>
      </c>
      <c r="E55" s="523">
        <f>SUM(E53-E52)</f>
        <v>382</v>
      </c>
      <c r="F55" s="501"/>
      <c r="G55" s="526">
        <v>26</v>
      </c>
      <c r="H55" s="523"/>
      <c r="I55" s="575"/>
    </row>
    <row r="56" spans="2:9" ht="31.5" customHeight="1">
      <c r="B56" s="134">
        <v>47</v>
      </c>
      <c r="C56" s="116" t="s">
        <v>689</v>
      </c>
      <c r="D56" s="117">
        <v>3044</v>
      </c>
      <c r="E56" s="523">
        <v>11873</v>
      </c>
      <c r="F56" s="501">
        <v>21800</v>
      </c>
      <c r="G56" s="526">
        <v>13103</v>
      </c>
      <c r="H56" s="523">
        <v>11491</v>
      </c>
      <c r="I56" s="580">
        <f>SUM(H56/G56)</f>
        <v>0.8769747386094787</v>
      </c>
    </row>
    <row r="57" spans="2:9" ht="31.5" customHeight="1">
      <c r="B57" s="122">
        <v>48</v>
      </c>
      <c r="C57" s="116" t="s">
        <v>690</v>
      </c>
      <c r="D57" s="117">
        <v>3045</v>
      </c>
      <c r="E57" s="523"/>
      <c r="F57" s="501"/>
      <c r="G57" s="526"/>
      <c r="H57" s="523"/>
      <c r="I57" s="580"/>
    </row>
    <row r="58" spans="2:9" ht="31.5" customHeight="1">
      <c r="B58" s="122">
        <v>49</v>
      </c>
      <c r="C58" s="116" t="s">
        <v>196</v>
      </c>
      <c r="D58" s="117">
        <v>3046</v>
      </c>
      <c r="E58" s="524"/>
      <c r="F58" s="501"/>
      <c r="G58" s="526"/>
      <c r="H58" s="524"/>
      <c r="I58" s="580"/>
    </row>
    <row r="59" spans="2:9" ht="31.5" customHeight="1" thickBot="1">
      <c r="B59" s="123">
        <v>50</v>
      </c>
      <c r="C59" s="119" t="s">
        <v>663</v>
      </c>
      <c r="D59" s="120">
        <v>3047</v>
      </c>
      <c r="E59" s="534">
        <f>SUM(E54-E55+E56+E57)</f>
        <v>11491</v>
      </c>
      <c r="F59" s="581">
        <v>23432</v>
      </c>
      <c r="G59" s="574">
        <f>SUM(G54-G55+G56+G57)</f>
        <v>13077</v>
      </c>
      <c r="H59" s="534">
        <f>SUM(H54-H55+H56+H57)</f>
        <v>18655</v>
      </c>
      <c r="I59" s="582">
        <f>SUM(H59/G59)</f>
        <v>1.426550432056282</v>
      </c>
    </row>
    <row r="62" spans="2:9" ht="20.25">
      <c r="B62" s="608"/>
      <c r="C62" s="608"/>
      <c r="D62" s="608"/>
      <c r="E62" s="608"/>
      <c r="F62" s="608"/>
      <c r="G62" s="608"/>
      <c r="H62" s="608"/>
      <c r="I62" s="608"/>
    </row>
    <row r="63" spans="2:10" ht="20.25">
      <c r="B63" s="665" t="s">
        <v>664</v>
      </c>
      <c r="C63" s="665"/>
      <c r="D63" s="608"/>
      <c r="E63" s="608"/>
      <c r="F63" s="608"/>
      <c r="G63" s="666" t="s">
        <v>665</v>
      </c>
      <c r="H63" s="666"/>
      <c r="I63" s="666"/>
      <c r="J63" s="91"/>
    </row>
    <row r="64" spans="2:9" ht="20.25">
      <c r="B64" s="608"/>
      <c r="C64" s="608"/>
      <c r="D64" s="608"/>
      <c r="E64" s="619" t="s">
        <v>629</v>
      </c>
      <c r="F64" s="608"/>
      <c r="G64" s="608"/>
      <c r="H64" s="608"/>
      <c r="I64" s="608"/>
    </row>
  </sheetData>
  <sheetProtection/>
  <mergeCells count="11">
    <mergeCell ref="I8:I9"/>
    <mergeCell ref="D8:D9"/>
    <mergeCell ref="B63:C63"/>
    <mergeCell ref="G63:I63"/>
    <mergeCell ref="B5:I5"/>
    <mergeCell ref="B6:I6"/>
    <mergeCell ref="B8:B9"/>
    <mergeCell ref="C8:C9"/>
    <mergeCell ref="E8:E9"/>
    <mergeCell ref="F8:F9"/>
    <mergeCell ref="G8:H8"/>
  </mergeCells>
  <printOptions/>
  <pageMargins left="0.7480314960629921" right="0.7480314960629921" top="0.7480314960629921" bottom="0.984251968503937" header="0.5118110236220472" footer="0.5118110236220472"/>
  <pageSetup horizontalDpi="600" verticalDpi="600" orientation="portrait" paperSize="9" scale="36"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80" zoomScaleNormal="80" zoomScalePageLayoutView="0" workbookViewId="0" topLeftCell="A31">
      <selection activeCell="H54" sqref="H54"/>
    </sheetView>
  </sheetViews>
  <sheetFormatPr defaultColWidth="9.140625" defaultRowHeight="12.75"/>
  <cols>
    <col min="1" max="1" width="9.140625" style="2" customWidth="1"/>
    <col min="2" max="2" width="6.140625" style="2" customWidth="1"/>
    <col min="3" max="3" width="81.28125" style="2" customWidth="1"/>
    <col min="4" max="4" width="20.7109375" style="41" customWidth="1"/>
    <col min="5" max="7" width="20.7109375" style="2" customWidth="1"/>
    <col min="8" max="8" width="21.28125" style="2" customWidth="1"/>
    <col min="9" max="9" width="11.57421875" style="2" customWidth="1"/>
    <col min="10" max="10" width="12.7109375" style="2" customWidth="1"/>
    <col min="11" max="11" width="19.1406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4" t="s">
        <v>649</v>
      </c>
    </row>
    <row r="2" spans="2:4" ht="15.75">
      <c r="B2" s="1" t="s">
        <v>771</v>
      </c>
      <c r="D2" s="42"/>
    </row>
    <row r="3" spans="2:4" ht="15.75">
      <c r="B3" s="1" t="s">
        <v>800</v>
      </c>
      <c r="D3" s="42"/>
    </row>
    <row r="5" spans="2:9" ht="20.25">
      <c r="B5" s="682" t="s">
        <v>58</v>
      </c>
      <c r="C5" s="682"/>
      <c r="D5" s="682"/>
      <c r="E5" s="682"/>
      <c r="F5" s="682"/>
      <c r="G5" s="682"/>
      <c r="H5" s="682"/>
      <c r="I5" s="1"/>
    </row>
    <row r="6" spans="3:9" ht="19.5" thickBot="1">
      <c r="C6" s="1"/>
      <c r="D6" s="43"/>
      <c r="E6" s="1"/>
      <c r="F6" s="1"/>
      <c r="G6" s="1"/>
      <c r="H6" s="126" t="s">
        <v>4</v>
      </c>
      <c r="I6" s="1"/>
    </row>
    <row r="7" spans="2:24" ht="25.5" customHeight="1">
      <c r="B7" s="683" t="s">
        <v>10</v>
      </c>
      <c r="C7" s="685" t="s">
        <v>26</v>
      </c>
      <c r="D7" s="644" t="s">
        <v>840</v>
      </c>
      <c r="E7" s="644" t="s">
        <v>841</v>
      </c>
      <c r="F7" s="646" t="s">
        <v>876</v>
      </c>
      <c r="G7" s="689"/>
      <c r="H7" s="687" t="s">
        <v>881</v>
      </c>
      <c r="I7" s="679"/>
      <c r="J7" s="680"/>
      <c r="K7" s="679"/>
      <c r="L7" s="680"/>
      <c r="M7" s="679"/>
      <c r="N7" s="680"/>
      <c r="O7" s="679"/>
      <c r="P7" s="680"/>
      <c r="Q7" s="679"/>
      <c r="R7" s="680"/>
      <c r="S7" s="680"/>
      <c r="T7" s="680"/>
      <c r="U7" s="4"/>
      <c r="V7" s="4"/>
      <c r="W7" s="4"/>
      <c r="X7" s="4"/>
    </row>
    <row r="8" spans="2:24" ht="36.75" customHeight="1" thickBot="1">
      <c r="B8" s="684"/>
      <c r="C8" s="686"/>
      <c r="D8" s="645"/>
      <c r="E8" s="645"/>
      <c r="F8" s="149" t="s">
        <v>1</v>
      </c>
      <c r="G8" s="150" t="s">
        <v>67</v>
      </c>
      <c r="H8" s="688"/>
      <c r="I8" s="679"/>
      <c r="J8" s="679"/>
      <c r="K8" s="679"/>
      <c r="L8" s="679"/>
      <c r="M8" s="679"/>
      <c r="N8" s="679"/>
      <c r="O8" s="679"/>
      <c r="P8" s="680"/>
      <c r="Q8" s="679"/>
      <c r="R8" s="680"/>
      <c r="S8" s="680"/>
      <c r="T8" s="680"/>
      <c r="U8" s="4"/>
      <c r="V8" s="4"/>
      <c r="W8" s="4"/>
      <c r="X8" s="4"/>
    </row>
    <row r="9" spans="2:24" s="52" customFormat="1" ht="35.25" customHeight="1">
      <c r="B9" s="151" t="s">
        <v>79</v>
      </c>
      <c r="C9" s="148" t="s">
        <v>134</v>
      </c>
      <c r="D9" s="360">
        <v>19041101</v>
      </c>
      <c r="E9" s="471">
        <v>25218875</v>
      </c>
      <c r="F9" s="536">
        <v>12609438</v>
      </c>
      <c r="G9" s="514">
        <v>9763377</v>
      </c>
      <c r="H9" s="469">
        <f aca="true" t="shared" si="0" ref="H9:H16">SUM(G9/F9)</f>
        <v>0.774291209489273</v>
      </c>
      <c r="I9" s="53"/>
      <c r="J9" s="53"/>
      <c r="K9" s="53"/>
      <c r="L9" s="53"/>
      <c r="M9" s="53"/>
      <c r="N9" s="53"/>
      <c r="O9" s="53"/>
      <c r="P9" s="53"/>
      <c r="Q9" s="53"/>
      <c r="R9" s="53"/>
      <c r="S9" s="53"/>
      <c r="T9" s="53"/>
      <c r="U9" s="53"/>
      <c r="V9" s="53"/>
      <c r="W9" s="53"/>
      <c r="X9" s="53"/>
    </row>
    <row r="10" spans="2:24" s="52" customFormat="1" ht="35.25" customHeight="1">
      <c r="B10" s="152" t="s">
        <v>80</v>
      </c>
      <c r="C10" s="60" t="s">
        <v>197</v>
      </c>
      <c r="D10" s="361">
        <v>26057975</v>
      </c>
      <c r="E10" s="471">
        <v>35953389</v>
      </c>
      <c r="F10" s="537">
        <v>17976695</v>
      </c>
      <c r="G10" s="237">
        <v>13317330</v>
      </c>
      <c r="H10" s="363">
        <f t="shared" si="0"/>
        <v>0.7408108108859832</v>
      </c>
      <c r="I10" s="53"/>
      <c r="J10" s="53"/>
      <c r="K10" s="53"/>
      <c r="L10" s="53"/>
      <c r="M10" s="53"/>
      <c r="N10" s="53"/>
      <c r="O10" s="53"/>
      <c r="P10" s="53"/>
      <c r="Q10" s="53"/>
      <c r="R10" s="53"/>
      <c r="S10" s="53"/>
      <c r="T10" s="53"/>
      <c r="U10" s="53"/>
      <c r="V10" s="53"/>
      <c r="W10" s="53"/>
      <c r="X10" s="53"/>
    </row>
    <row r="11" spans="2:24" s="52" customFormat="1" ht="35.25" customHeight="1">
      <c r="B11" s="152" t="s">
        <v>81</v>
      </c>
      <c r="C11" s="60" t="s">
        <v>198</v>
      </c>
      <c r="D11" s="361">
        <v>30423642</v>
      </c>
      <c r="E11" s="471">
        <v>42142826</v>
      </c>
      <c r="F11" s="537">
        <v>21071413</v>
      </c>
      <c r="G11" s="237">
        <v>15534665</v>
      </c>
      <c r="H11" s="363">
        <f t="shared" si="0"/>
        <v>0.7372388837900904</v>
      </c>
      <c r="I11" s="53"/>
      <c r="J11" s="53"/>
      <c r="K11" s="53"/>
      <c r="L11" s="53"/>
      <c r="M11" s="53"/>
      <c r="N11" s="53"/>
      <c r="O11" s="53"/>
      <c r="P11" s="53"/>
      <c r="Q11" s="53"/>
      <c r="R11" s="53"/>
      <c r="S11" s="53"/>
      <c r="T11" s="53"/>
      <c r="U11" s="53"/>
      <c r="V11" s="53"/>
      <c r="W11" s="53"/>
      <c r="X11" s="53"/>
    </row>
    <row r="12" spans="2:24" s="52" customFormat="1" ht="35.25" customHeight="1">
      <c r="B12" s="152" t="s">
        <v>82</v>
      </c>
      <c r="C12" s="60" t="s">
        <v>206</v>
      </c>
      <c r="D12" s="237">
        <v>36</v>
      </c>
      <c r="E12" s="472">
        <v>42</v>
      </c>
      <c r="F12" s="538">
        <v>42</v>
      </c>
      <c r="G12" s="237">
        <v>38</v>
      </c>
      <c r="H12" s="363">
        <f t="shared" si="0"/>
        <v>0.9047619047619048</v>
      </c>
      <c r="I12" s="53"/>
      <c r="J12" s="53"/>
      <c r="K12" s="53"/>
      <c r="L12" s="53"/>
      <c r="M12" s="53"/>
      <c r="N12" s="53"/>
      <c r="O12" s="53"/>
      <c r="P12" s="53"/>
      <c r="Q12" s="53"/>
      <c r="R12" s="53"/>
      <c r="S12" s="53"/>
      <c r="T12" s="53"/>
      <c r="U12" s="53"/>
      <c r="V12" s="53"/>
      <c r="W12" s="53"/>
      <c r="X12" s="53"/>
    </row>
    <row r="13" spans="2:24" s="52" customFormat="1" ht="35.25" customHeight="1">
      <c r="B13" s="152" t="s">
        <v>202</v>
      </c>
      <c r="C13" s="62" t="s">
        <v>199</v>
      </c>
      <c r="D13" s="237">
        <v>33</v>
      </c>
      <c r="E13" s="472">
        <v>35</v>
      </c>
      <c r="F13" s="538">
        <v>35</v>
      </c>
      <c r="G13" s="237">
        <v>32</v>
      </c>
      <c r="H13" s="363">
        <f t="shared" si="0"/>
        <v>0.9142857142857143</v>
      </c>
      <c r="I13" s="53"/>
      <c r="J13" s="53"/>
      <c r="K13" s="53"/>
      <c r="L13" s="53"/>
      <c r="M13" s="53"/>
      <c r="N13" s="53"/>
      <c r="O13" s="53"/>
      <c r="P13" s="53"/>
      <c r="Q13" s="53"/>
      <c r="R13" s="53"/>
      <c r="S13" s="53"/>
      <c r="T13" s="53"/>
      <c r="U13" s="53"/>
      <c r="V13" s="53"/>
      <c r="W13" s="53"/>
      <c r="X13" s="53"/>
    </row>
    <row r="14" spans="2:24" s="52" customFormat="1" ht="35.25" customHeight="1">
      <c r="B14" s="152" t="s">
        <v>201</v>
      </c>
      <c r="C14" s="62" t="s">
        <v>200</v>
      </c>
      <c r="D14" s="237">
        <v>3</v>
      </c>
      <c r="E14" s="472">
        <v>7</v>
      </c>
      <c r="F14" s="538">
        <v>7</v>
      </c>
      <c r="G14" s="237">
        <v>6</v>
      </c>
      <c r="H14" s="363">
        <f t="shared" si="0"/>
        <v>0.8571428571428571</v>
      </c>
      <c r="I14" s="53"/>
      <c r="J14" s="53"/>
      <c r="K14" s="53"/>
      <c r="L14" s="53"/>
      <c r="M14" s="53"/>
      <c r="N14" s="53"/>
      <c r="O14" s="53"/>
      <c r="P14" s="53"/>
      <c r="Q14" s="53"/>
      <c r="R14" s="53"/>
      <c r="S14" s="53"/>
      <c r="T14" s="53"/>
      <c r="U14" s="53"/>
      <c r="V14" s="53"/>
      <c r="W14" s="53"/>
      <c r="X14" s="53"/>
    </row>
    <row r="15" spans="2:24" s="52" customFormat="1" ht="35.25" customHeight="1">
      <c r="B15" s="152" t="s">
        <v>173</v>
      </c>
      <c r="C15" s="63" t="s">
        <v>27</v>
      </c>
      <c r="D15" s="237">
        <v>1289308</v>
      </c>
      <c r="E15" s="472">
        <v>1500000</v>
      </c>
      <c r="F15" s="537">
        <v>750000</v>
      </c>
      <c r="G15" s="237">
        <v>566038</v>
      </c>
      <c r="H15" s="363">
        <f t="shared" si="0"/>
        <v>0.7547173333333334</v>
      </c>
      <c r="I15" s="53"/>
      <c r="J15" s="53"/>
      <c r="K15" s="53"/>
      <c r="L15" s="53"/>
      <c r="M15" s="53"/>
      <c r="N15" s="53"/>
      <c r="O15" s="53"/>
      <c r="P15" s="53"/>
      <c r="Q15" s="53"/>
      <c r="R15" s="53"/>
      <c r="S15" s="53"/>
      <c r="T15" s="53"/>
      <c r="U15" s="53"/>
      <c r="V15" s="53"/>
      <c r="W15" s="53"/>
      <c r="X15" s="53"/>
    </row>
    <row r="16" spans="2:24" s="52" customFormat="1" ht="35.25" customHeight="1">
      <c r="B16" s="152" t="s">
        <v>174</v>
      </c>
      <c r="C16" s="63" t="s">
        <v>123</v>
      </c>
      <c r="D16" s="237">
        <v>2</v>
      </c>
      <c r="E16" s="472">
        <v>3</v>
      </c>
      <c r="F16" s="538">
        <v>3</v>
      </c>
      <c r="G16" s="237">
        <v>1</v>
      </c>
      <c r="H16" s="363">
        <f t="shared" si="0"/>
        <v>0.3333333333333333</v>
      </c>
      <c r="I16" s="53"/>
      <c r="J16" s="53"/>
      <c r="K16" s="53"/>
      <c r="L16" s="53"/>
      <c r="M16" s="53"/>
      <c r="N16" s="53"/>
      <c r="O16" s="53"/>
      <c r="P16" s="53"/>
      <c r="Q16" s="53"/>
      <c r="R16" s="53"/>
      <c r="S16" s="53"/>
      <c r="T16" s="53"/>
      <c r="U16" s="53"/>
      <c r="V16" s="53"/>
      <c r="W16" s="53"/>
      <c r="X16" s="53"/>
    </row>
    <row r="17" spans="2:24" s="52" customFormat="1" ht="35.25" customHeight="1">
      <c r="B17" s="152" t="s">
        <v>175</v>
      </c>
      <c r="C17" s="63" t="s">
        <v>28</v>
      </c>
      <c r="D17" s="237"/>
      <c r="E17" s="472"/>
      <c r="F17" s="538"/>
      <c r="G17" s="237"/>
      <c r="H17" s="364"/>
      <c r="I17" s="53"/>
      <c r="J17" s="53"/>
      <c r="K17" s="53"/>
      <c r="L17" s="53"/>
      <c r="M17" s="53"/>
      <c r="N17" s="53"/>
      <c r="O17" s="53"/>
      <c r="P17" s="53"/>
      <c r="Q17" s="53"/>
      <c r="R17" s="53"/>
      <c r="S17" s="53"/>
      <c r="T17" s="53"/>
      <c r="U17" s="53"/>
      <c r="V17" s="53"/>
      <c r="W17" s="53"/>
      <c r="X17" s="53"/>
    </row>
    <row r="18" spans="2:24" s="52" customFormat="1" ht="35.25" customHeight="1">
      <c r="B18" s="152" t="s">
        <v>176</v>
      </c>
      <c r="C18" s="63" t="s">
        <v>124</v>
      </c>
      <c r="D18" s="237"/>
      <c r="E18" s="472"/>
      <c r="F18" s="538"/>
      <c r="G18" s="237"/>
      <c r="H18" s="364"/>
      <c r="I18" s="53"/>
      <c r="J18" s="53"/>
      <c r="K18" s="53"/>
      <c r="L18" s="53"/>
      <c r="M18" s="53"/>
      <c r="N18" s="53"/>
      <c r="O18" s="53"/>
      <c r="P18" s="53"/>
      <c r="Q18" s="53"/>
      <c r="R18" s="53"/>
      <c r="S18" s="53"/>
      <c r="T18" s="53"/>
      <c r="U18" s="53"/>
      <c r="V18" s="53"/>
      <c r="W18" s="53"/>
      <c r="X18" s="53"/>
    </row>
    <row r="19" spans="2:24" s="52" customFormat="1" ht="35.25" customHeight="1">
      <c r="B19" s="152" t="s">
        <v>177</v>
      </c>
      <c r="C19" s="64" t="s">
        <v>29</v>
      </c>
      <c r="D19" s="361">
        <v>0</v>
      </c>
      <c r="E19" s="472">
        <v>1800000</v>
      </c>
      <c r="F19" s="537">
        <v>900000</v>
      </c>
      <c r="G19" s="361">
        <v>0</v>
      </c>
      <c r="H19" s="363">
        <f>SUM(G19/F19)</f>
        <v>0</v>
      </c>
      <c r="I19" s="53"/>
      <c r="J19" s="53"/>
      <c r="K19" s="53"/>
      <c r="L19" s="53"/>
      <c r="M19" s="53"/>
      <c r="N19" s="53"/>
      <c r="O19" s="53"/>
      <c r="P19" s="53"/>
      <c r="Q19" s="53"/>
      <c r="R19" s="53"/>
      <c r="S19" s="53"/>
      <c r="T19" s="53"/>
      <c r="U19" s="53"/>
      <c r="V19" s="53"/>
      <c r="W19" s="53"/>
      <c r="X19" s="53"/>
    </row>
    <row r="20" spans="2:24" s="52" customFormat="1" ht="35.25" customHeight="1">
      <c r="B20" s="152" t="s">
        <v>178</v>
      </c>
      <c r="C20" s="68" t="s">
        <v>125</v>
      </c>
      <c r="D20" s="237">
        <v>0</v>
      </c>
      <c r="E20" s="472">
        <v>5</v>
      </c>
      <c r="F20" s="538">
        <v>5</v>
      </c>
      <c r="G20" s="237">
        <v>0</v>
      </c>
      <c r="H20" s="363">
        <f>SUM(G20/F20)</f>
        <v>0</v>
      </c>
      <c r="I20" s="53"/>
      <c r="J20" s="53"/>
      <c r="K20" s="53"/>
      <c r="L20" s="53"/>
      <c r="M20" s="53"/>
      <c r="N20" s="53"/>
      <c r="O20" s="53"/>
      <c r="P20" s="53"/>
      <c r="Q20" s="53"/>
      <c r="R20" s="53"/>
      <c r="S20" s="53"/>
      <c r="T20" s="53"/>
      <c r="U20" s="53"/>
      <c r="V20" s="53"/>
      <c r="W20" s="53"/>
      <c r="X20" s="53"/>
    </row>
    <row r="21" spans="2:24" s="52" customFormat="1" ht="35.25" customHeight="1">
      <c r="B21" s="152" t="s">
        <v>179</v>
      </c>
      <c r="C21" s="64" t="s">
        <v>30</v>
      </c>
      <c r="D21" s="237"/>
      <c r="E21" s="472"/>
      <c r="F21" s="538"/>
      <c r="G21" s="237"/>
      <c r="H21" s="364"/>
      <c r="I21" s="53"/>
      <c r="J21" s="53"/>
      <c r="K21" s="53"/>
      <c r="L21" s="53"/>
      <c r="M21" s="53"/>
      <c r="N21" s="53"/>
      <c r="O21" s="53"/>
      <c r="P21" s="53"/>
      <c r="Q21" s="53"/>
      <c r="R21" s="53"/>
      <c r="S21" s="53"/>
      <c r="T21" s="53"/>
      <c r="U21" s="53"/>
      <c r="V21" s="53"/>
      <c r="W21" s="53"/>
      <c r="X21" s="53"/>
    </row>
    <row r="22" spans="2:24" s="52" customFormat="1" ht="35.25" customHeight="1">
      <c r="B22" s="152" t="s">
        <v>180</v>
      </c>
      <c r="C22" s="63" t="s">
        <v>126</v>
      </c>
      <c r="D22" s="237"/>
      <c r="E22" s="472"/>
      <c r="F22" s="538"/>
      <c r="G22" s="237"/>
      <c r="H22" s="364"/>
      <c r="I22" s="53"/>
      <c r="J22" s="53"/>
      <c r="K22" s="53"/>
      <c r="L22" s="53"/>
      <c r="M22" s="53"/>
      <c r="N22" s="53"/>
      <c r="O22" s="53"/>
      <c r="P22" s="53"/>
      <c r="Q22" s="53"/>
      <c r="R22" s="53"/>
      <c r="S22" s="53"/>
      <c r="T22" s="53"/>
      <c r="U22" s="53"/>
      <c r="V22" s="53"/>
      <c r="W22" s="53"/>
      <c r="X22" s="53"/>
    </row>
    <row r="23" spans="2:24" s="52" customFormat="1" ht="35.25" customHeight="1">
      <c r="B23" s="152" t="s">
        <v>181</v>
      </c>
      <c r="C23" s="64" t="s">
        <v>136</v>
      </c>
      <c r="D23" s="237"/>
      <c r="E23" s="472"/>
      <c r="F23" s="538"/>
      <c r="G23" s="237"/>
      <c r="H23" s="364"/>
      <c r="I23" s="53"/>
      <c r="J23" s="53"/>
      <c r="K23" s="53"/>
      <c r="L23" s="53"/>
      <c r="M23" s="53"/>
      <c r="N23" s="53"/>
      <c r="O23" s="53"/>
      <c r="P23" s="53"/>
      <c r="Q23" s="53"/>
      <c r="R23" s="53"/>
      <c r="S23" s="53"/>
      <c r="T23" s="53"/>
      <c r="U23" s="53"/>
      <c r="V23" s="53"/>
      <c r="W23" s="53"/>
      <c r="X23" s="53"/>
    </row>
    <row r="24" spans="2:24" s="52" customFormat="1" ht="35.25" customHeight="1">
      <c r="B24" s="152" t="s">
        <v>98</v>
      </c>
      <c r="C24" s="64" t="s">
        <v>135</v>
      </c>
      <c r="D24" s="237"/>
      <c r="E24" s="472"/>
      <c r="F24" s="538"/>
      <c r="G24" s="237"/>
      <c r="H24" s="364"/>
      <c r="I24" s="53"/>
      <c r="J24" s="53"/>
      <c r="K24" s="53"/>
      <c r="L24" s="53"/>
      <c r="M24" s="53"/>
      <c r="N24" s="53"/>
      <c r="O24" s="53"/>
      <c r="P24" s="53"/>
      <c r="Q24" s="53"/>
      <c r="R24" s="53"/>
      <c r="S24" s="53"/>
      <c r="T24" s="53"/>
      <c r="U24" s="53"/>
      <c r="V24" s="53"/>
      <c r="W24" s="53"/>
      <c r="X24" s="53"/>
    </row>
    <row r="25" spans="2:24" s="52" customFormat="1" ht="35.25" customHeight="1">
      <c r="B25" s="152" t="s">
        <v>182</v>
      </c>
      <c r="C25" s="64" t="s">
        <v>127</v>
      </c>
      <c r="D25" s="237"/>
      <c r="E25" s="472"/>
      <c r="F25" s="538"/>
      <c r="G25" s="237"/>
      <c r="H25" s="364"/>
      <c r="I25" s="53"/>
      <c r="J25" s="53"/>
      <c r="K25" s="53"/>
      <c r="L25" s="53"/>
      <c r="M25" s="53"/>
      <c r="N25" s="53"/>
      <c r="O25" s="53"/>
      <c r="P25" s="53"/>
      <c r="Q25" s="53"/>
      <c r="R25" s="53"/>
      <c r="S25" s="53"/>
      <c r="T25" s="53"/>
      <c r="U25" s="53"/>
      <c r="V25" s="53"/>
      <c r="W25" s="53"/>
      <c r="X25" s="53"/>
    </row>
    <row r="26" spans="2:24" s="52" customFormat="1" ht="35.25" customHeight="1">
      <c r="B26" s="152" t="s">
        <v>183</v>
      </c>
      <c r="C26" s="64" t="s">
        <v>128</v>
      </c>
      <c r="D26" s="237"/>
      <c r="E26" s="472"/>
      <c r="F26" s="538"/>
      <c r="G26" s="237"/>
      <c r="H26" s="364"/>
      <c r="I26" s="53"/>
      <c r="J26" s="53"/>
      <c r="K26" s="53"/>
      <c r="L26" s="53"/>
      <c r="M26" s="53"/>
      <c r="N26" s="53"/>
      <c r="O26" s="53"/>
      <c r="P26" s="53"/>
      <c r="Q26" s="53"/>
      <c r="R26" s="53"/>
      <c r="S26" s="53"/>
      <c r="T26" s="53"/>
      <c r="U26" s="53"/>
      <c r="V26" s="53"/>
      <c r="W26" s="53"/>
      <c r="X26" s="53"/>
    </row>
    <row r="27" spans="2:24" s="52" customFormat="1" ht="35.25" customHeight="1">
      <c r="B27" s="152" t="s">
        <v>184</v>
      </c>
      <c r="C27" s="64" t="s">
        <v>802</v>
      </c>
      <c r="D27" s="361">
        <v>1517295</v>
      </c>
      <c r="E27" s="472">
        <v>1800000</v>
      </c>
      <c r="F27" s="538">
        <v>900000</v>
      </c>
      <c r="G27" s="361">
        <v>754717</v>
      </c>
      <c r="H27" s="363">
        <f aca="true" t="shared" si="1" ref="H27:H35">SUM(G27/F27)</f>
        <v>0.8385744444444444</v>
      </c>
      <c r="I27" s="53"/>
      <c r="J27" s="53"/>
      <c r="K27" s="53"/>
      <c r="L27" s="53"/>
      <c r="M27" s="53"/>
      <c r="N27" s="53"/>
      <c r="O27" s="53"/>
      <c r="P27" s="53"/>
      <c r="Q27" s="53"/>
      <c r="R27" s="53"/>
      <c r="S27" s="53"/>
      <c r="T27" s="53"/>
      <c r="U27" s="53"/>
      <c r="V27" s="53"/>
      <c r="W27" s="53"/>
      <c r="X27" s="53"/>
    </row>
    <row r="28" spans="2:24" s="52" customFormat="1" ht="35.25" customHeight="1">
      <c r="B28" s="152" t="s">
        <v>185</v>
      </c>
      <c r="C28" s="64" t="s">
        <v>129</v>
      </c>
      <c r="D28" s="237">
        <v>3</v>
      </c>
      <c r="E28" s="472">
        <v>3</v>
      </c>
      <c r="F28" s="538">
        <v>3</v>
      </c>
      <c r="G28" s="237">
        <v>3</v>
      </c>
      <c r="H28" s="363">
        <f t="shared" si="1"/>
        <v>1</v>
      </c>
      <c r="I28" s="53"/>
      <c r="J28" s="53"/>
      <c r="K28" s="53"/>
      <c r="L28" s="53"/>
      <c r="M28" s="53"/>
      <c r="N28" s="53"/>
      <c r="O28" s="53"/>
      <c r="P28" s="53"/>
      <c r="Q28" s="53"/>
      <c r="R28" s="53"/>
      <c r="S28" s="53"/>
      <c r="T28" s="53"/>
      <c r="U28" s="53"/>
      <c r="V28" s="53"/>
      <c r="W28" s="53"/>
      <c r="X28" s="53"/>
    </row>
    <row r="29" spans="2:24" s="52" customFormat="1" ht="35.25" customHeight="1">
      <c r="B29" s="152" t="s">
        <v>186</v>
      </c>
      <c r="C29" s="64" t="s">
        <v>31</v>
      </c>
      <c r="D29" s="361">
        <v>759240</v>
      </c>
      <c r="E29" s="472">
        <v>840000</v>
      </c>
      <c r="F29" s="537">
        <v>420000</v>
      </c>
      <c r="G29" s="361">
        <v>286329</v>
      </c>
      <c r="H29" s="363">
        <f t="shared" si="1"/>
        <v>0.6817357142857143</v>
      </c>
      <c r="I29" s="53"/>
      <c r="J29" s="53"/>
      <c r="K29" s="53"/>
      <c r="L29" s="53"/>
      <c r="M29" s="53"/>
      <c r="N29" s="53"/>
      <c r="O29" s="53"/>
      <c r="P29" s="53"/>
      <c r="Q29" s="53"/>
      <c r="R29" s="53"/>
      <c r="S29" s="53"/>
      <c r="T29" s="53"/>
      <c r="U29" s="53"/>
      <c r="V29" s="53"/>
      <c r="W29" s="53"/>
      <c r="X29" s="53"/>
    </row>
    <row r="30" spans="2:24" s="52" customFormat="1" ht="35.25" customHeight="1">
      <c r="B30" s="152" t="s">
        <v>187</v>
      </c>
      <c r="C30" s="64" t="s">
        <v>130</v>
      </c>
      <c r="D30" s="237">
        <v>0</v>
      </c>
      <c r="E30" s="472">
        <v>500000</v>
      </c>
      <c r="F30" s="537">
        <v>250000</v>
      </c>
      <c r="G30" s="237">
        <v>0</v>
      </c>
      <c r="H30" s="363">
        <f t="shared" si="1"/>
        <v>0</v>
      </c>
      <c r="I30" s="53"/>
      <c r="J30" s="53"/>
      <c r="K30" s="53"/>
      <c r="L30" s="53"/>
      <c r="M30" s="53"/>
      <c r="N30" s="53"/>
      <c r="O30" s="53"/>
      <c r="P30" s="53"/>
      <c r="Q30" s="53"/>
      <c r="R30" s="53"/>
      <c r="S30" s="53"/>
      <c r="T30" s="53"/>
      <c r="U30" s="53"/>
      <c r="V30" s="53"/>
      <c r="W30" s="53"/>
      <c r="X30" s="53"/>
    </row>
    <row r="31" spans="2:24" s="58" customFormat="1" ht="35.25" customHeight="1">
      <c r="B31" s="152" t="s">
        <v>188</v>
      </c>
      <c r="C31" s="65" t="s">
        <v>131</v>
      </c>
      <c r="D31" s="361">
        <v>0</v>
      </c>
      <c r="E31" s="472">
        <v>300000</v>
      </c>
      <c r="F31" s="538">
        <v>150000</v>
      </c>
      <c r="G31" s="237">
        <v>0</v>
      </c>
      <c r="H31" s="363">
        <f t="shared" si="1"/>
        <v>0</v>
      </c>
      <c r="I31" s="66"/>
      <c r="J31" s="66"/>
      <c r="K31" s="66"/>
      <c r="L31" s="66"/>
      <c r="M31" s="66"/>
      <c r="N31" s="66"/>
      <c r="O31" s="66"/>
      <c r="P31" s="66"/>
      <c r="Q31" s="66"/>
      <c r="R31" s="66"/>
      <c r="S31" s="66"/>
      <c r="T31" s="66"/>
      <c r="U31" s="66"/>
      <c r="V31" s="66"/>
      <c r="W31" s="66"/>
      <c r="X31" s="66"/>
    </row>
    <row r="32" spans="2:24" s="52" customFormat="1" ht="35.25" customHeight="1">
      <c r="B32" s="152" t="s">
        <v>189</v>
      </c>
      <c r="C32" s="64" t="s">
        <v>32</v>
      </c>
      <c r="D32" s="237">
        <v>783575</v>
      </c>
      <c r="E32" s="472">
        <v>820000</v>
      </c>
      <c r="F32" s="537">
        <v>410000</v>
      </c>
      <c r="G32" s="237">
        <v>282938</v>
      </c>
      <c r="H32" s="364">
        <f t="shared" si="1"/>
        <v>0.6900926829268292</v>
      </c>
      <c r="I32" s="53"/>
      <c r="J32" s="53"/>
      <c r="K32" s="53"/>
      <c r="L32" s="53"/>
      <c r="M32" s="53"/>
      <c r="N32" s="53"/>
      <c r="O32" s="53"/>
      <c r="P32" s="53"/>
      <c r="Q32" s="53"/>
      <c r="R32" s="53"/>
      <c r="S32" s="53"/>
      <c r="T32" s="53"/>
      <c r="U32" s="53"/>
      <c r="V32" s="53"/>
      <c r="W32" s="53"/>
      <c r="X32" s="53"/>
    </row>
    <row r="33" spans="2:24" s="52" customFormat="1" ht="35.25" customHeight="1">
      <c r="B33" s="152" t="s">
        <v>190</v>
      </c>
      <c r="C33" s="64" t="s">
        <v>68</v>
      </c>
      <c r="D33" s="237"/>
      <c r="E33" s="472">
        <v>3</v>
      </c>
      <c r="F33" s="538">
        <v>3</v>
      </c>
      <c r="G33" s="237">
        <v>1</v>
      </c>
      <c r="H33" s="364">
        <f t="shared" si="1"/>
        <v>0.3333333333333333</v>
      </c>
      <c r="I33" s="53"/>
      <c r="J33" s="53"/>
      <c r="K33" s="53"/>
      <c r="L33" s="53"/>
      <c r="M33" s="53"/>
      <c r="N33" s="53"/>
      <c r="O33" s="53"/>
      <c r="P33" s="53"/>
      <c r="Q33" s="53"/>
      <c r="R33" s="53"/>
      <c r="S33" s="53"/>
      <c r="T33" s="53"/>
      <c r="U33" s="53"/>
      <c r="V33" s="53"/>
      <c r="W33" s="53"/>
      <c r="X33" s="53"/>
    </row>
    <row r="34" spans="2:24" s="52" customFormat="1" ht="35.25" customHeight="1">
      <c r="B34" s="152" t="s">
        <v>99</v>
      </c>
      <c r="C34" s="64" t="s">
        <v>33</v>
      </c>
      <c r="D34" s="237"/>
      <c r="E34" s="472">
        <v>550000</v>
      </c>
      <c r="F34" s="538">
        <v>275000</v>
      </c>
      <c r="G34" s="237">
        <v>56322</v>
      </c>
      <c r="H34" s="364">
        <f t="shared" si="1"/>
        <v>0.20480727272727273</v>
      </c>
      <c r="I34" s="53"/>
      <c r="J34" s="53"/>
      <c r="K34" s="473"/>
      <c r="L34" s="53"/>
      <c r="M34" s="53"/>
      <c r="N34" s="53"/>
      <c r="O34" s="53"/>
      <c r="P34" s="53"/>
      <c r="Q34" s="53"/>
      <c r="R34" s="53"/>
      <c r="S34" s="53"/>
      <c r="T34" s="53"/>
      <c r="U34" s="53"/>
      <c r="V34" s="53"/>
      <c r="W34" s="53"/>
      <c r="X34" s="53"/>
    </row>
    <row r="35" spans="2:24" s="52" customFormat="1" ht="35.25" customHeight="1">
      <c r="B35" s="152" t="s">
        <v>191</v>
      </c>
      <c r="C35" s="64" t="s">
        <v>68</v>
      </c>
      <c r="D35" s="237"/>
      <c r="E35" s="472">
        <v>9</v>
      </c>
      <c r="F35" s="538">
        <v>9</v>
      </c>
      <c r="G35" s="237">
        <v>1</v>
      </c>
      <c r="H35" s="364">
        <f t="shared" si="1"/>
        <v>0.1111111111111111</v>
      </c>
      <c r="I35" s="53"/>
      <c r="J35" s="53"/>
      <c r="K35" s="473"/>
      <c r="L35" s="53"/>
      <c r="M35" s="53"/>
      <c r="N35" s="53"/>
      <c r="O35" s="53"/>
      <c r="P35" s="53"/>
      <c r="Q35" s="53"/>
      <c r="R35" s="53"/>
      <c r="S35" s="53"/>
      <c r="T35" s="53"/>
      <c r="U35" s="53"/>
      <c r="V35" s="53"/>
      <c r="W35" s="53"/>
      <c r="X35" s="53"/>
    </row>
    <row r="36" spans="2:24" s="52" customFormat="1" ht="35.25" customHeight="1">
      <c r="B36" s="152" t="s">
        <v>192</v>
      </c>
      <c r="C36" s="64" t="s">
        <v>34</v>
      </c>
      <c r="D36" s="237"/>
      <c r="E36" s="472"/>
      <c r="F36" s="538"/>
      <c r="G36" s="237"/>
      <c r="H36" s="364"/>
      <c r="I36" s="53"/>
      <c r="J36" s="53"/>
      <c r="K36" s="53"/>
      <c r="L36" s="53"/>
      <c r="M36" s="53"/>
      <c r="N36" s="53"/>
      <c r="O36" s="53"/>
      <c r="P36" s="53"/>
      <c r="Q36" s="53"/>
      <c r="R36" s="53"/>
      <c r="S36" s="53"/>
      <c r="T36" s="53"/>
      <c r="U36" s="53"/>
      <c r="V36" s="53"/>
      <c r="W36" s="53"/>
      <c r="X36" s="53"/>
    </row>
    <row r="37" spans="2:24" s="52" customFormat="1" ht="35.25" customHeight="1">
      <c r="B37" s="152" t="s">
        <v>193</v>
      </c>
      <c r="C37" s="64" t="s">
        <v>35</v>
      </c>
      <c r="D37" s="361">
        <v>343833</v>
      </c>
      <c r="E37" s="472">
        <v>2150000</v>
      </c>
      <c r="F37" s="538">
        <v>1075000</v>
      </c>
      <c r="G37" s="361">
        <v>339500</v>
      </c>
      <c r="H37" s="363">
        <f>SUM(G37/F37)</f>
        <v>0.3158139534883721</v>
      </c>
      <c r="I37" s="53"/>
      <c r="J37" s="53"/>
      <c r="K37" s="53"/>
      <c r="L37" s="53"/>
      <c r="M37" s="53"/>
      <c r="N37" s="53"/>
      <c r="O37" s="53"/>
      <c r="P37" s="53"/>
      <c r="Q37" s="53"/>
      <c r="R37" s="53"/>
      <c r="S37" s="53"/>
      <c r="T37" s="53"/>
      <c r="U37" s="53"/>
      <c r="V37" s="53"/>
      <c r="W37" s="53"/>
      <c r="X37" s="53"/>
    </row>
    <row r="38" spans="2:24" s="52" customFormat="1" ht="35.25" customHeight="1">
      <c r="B38" s="152" t="s">
        <v>194</v>
      </c>
      <c r="C38" s="64" t="s">
        <v>36</v>
      </c>
      <c r="D38" s="237"/>
      <c r="E38" s="472"/>
      <c r="F38" s="537"/>
      <c r="G38" s="237"/>
      <c r="H38" s="364"/>
      <c r="I38" s="53"/>
      <c r="J38" s="53"/>
      <c r="K38" s="53"/>
      <c r="L38" s="53"/>
      <c r="M38" s="53"/>
      <c r="N38" s="53"/>
      <c r="O38" s="53"/>
      <c r="P38" s="53"/>
      <c r="Q38" s="53"/>
      <c r="R38" s="53"/>
      <c r="S38" s="53"/>
      <c r="T38" s="53"/>
      <c r="U38" s="53"/>
      <c r="V38" s="53"/>
      <c r="W38" s="53"/>
      <c r="X38" s="53"/>
    </row>
    <row r="39" spans="2:24" s="52" customFormat="1" ht="35.25" customHeight="1" thickBot="1">
      <c r="B39" s="153" t="s">
        <v>100</v>
      </c>
      <c r="C39" s="154" t="s">
        <v>37</v>
      </c>
      <c r="D39" s="396">
        <v>476795</v>
      </c>
      <c r="E39" s="586">
        <v>700000</v>
      </c>
      <c r="F39" s="585">
        <v>350000</v>
      </c>
      <c r="G39" s="362">
        <v>115089</v>
      </c>
      <c r="H39" s="470">
        <f>SUM(G39/F39)</f>
        <v>0.3288257142857143</v>
      </c>
      <c r="I39" s="53"/>
      <c r="J39" s="53"/>
      <c r="K39" s="53"/>
      <c r="L39" s="53"/>
      <c r="M39" s="53"/>
      <c r="N39" s="53"/>
      <c r="O39" s="53"/>
      <c r="P39" s="53"/>
      <c r="Q39" s="53"/>
      <c r="R39" s="53"/>
      <c r="S39" s="53"/>
      <c r="T39" s="53"/>
      <c r="U39" s="53"/>
      <c r="V39" s="53"/>
      <c r="W39" s="53"/>
      <c r="X39" s="53"/>
    </row>
    <row r="40" spans="2:24" s="52" customFormat="1" ht="18.75">
      <c r="B40" s="55"/>
      <c r="C40" s="54"/>
      <c r="D40" s="67"/>
      <c r="E40" s="54"/>
      <c r="F40" s="55"/>
      <c r="G40" s="55"/>
      <c r="H40" s="55"/>
      <c r="I40" s="53"/>
      <c r="J40" s="53"/>
      <c r="K40" s="53"/>
      <c r="L40" s="53"/>
      <c r="M40" s="53"/>
      <c r="N40" s="53"/>
      <c r="O40" s="53"/>
      <c r="P40" s="53"/>
      <c r="Q40" s="53"/>
      <c r="R40" s="53"/>
      <c r="S40" s="53"/>
      <c r="T40" s="53"/>
      <c r="U40" s="53"/>
      <c r="V40" s="53"/>
      <c r="W40" s="53"/>
      <c r="X40" s="53"/>
    </row>
    <row r="41" spans="2:24" s="52" customFormat="1" ht="18.75">
      <c r="B41" s="55"/>
      <c r="C41" s="54" t="s">
        <v>207</v>
      </c>
      <c r="D41" s="67"/>
      <c r="E41" s="54"/>
      <c r="F41" s="55"/>
      <c r="G41" s="55"/>
      <c r="H41" s="55"/>
      <c r="I41" s="53"/>
      <c r="J41" s="53"/>
      <c r="K41" s="53"/>
      <c r="L41" s="53"/>
      <c r="M41" s="53"/>
      <c r="N41" s="53"/>
      <c r="O41" s="53"/>
      <c r="P41" s="53"/>
      <c r="Q41" s="53"/>
      <c r="R41" s="53"/>
      <c r="S41" s="53"/>
      <c r="T41" s="53"/>
      <c r="U41" s="53"/>
      <c r="V41" s="53"/>
      <c r="W41" s="53"/>
      <c r="X41" s="53"/>
    </row>
    <row r="42" spans="2:24" s="52" customFormat="1" ht="27" customHeight="1">
      <c r="B42" s="55"/>
      <c r="C42" s="681" t="s">
        <v>208</v>
      </c>
      <c r="D42" s="681"/>
      <c r="E42" s="681"/>
      <c r="F42" s="681"/>
      <c r="G42" s="55"/>
      <c r="H42" s="55"/>
      <c r="I42" s="53"/>
      <c r="J42" s="53"/>
      <c r="K42" s="53"/>
      <c r="L42" s="53"/>
      <c r="M42" s="53"/>
      <c r="N42" s="53"/>
      <c r="O42" s="53"/>
      <c r="P42" s="53"/>
      <c r="Q42" s="53"/>
      <c r="R42" s="53"/>
      <c r="S42" s="53"/>
      <c r="T42" s="53"/>
      <c r="U42" s="53"/>
      <c r="V42" s="53"/>
      <c r="W42" s="53"/>
      <c r="X42" s="53"/>
    </row>
    <row r="43" spans="2:24" ht="15.75">
      <c r="B43" s="6"/>
      <c r="C43" s="7"/>
      <c r="D43" s="44"/>
      <c r="E43" s="7"/>
      <c r="F43" s="6"/>
      <c r="G43" s="6"/>
      <c r="H43" s="6"/>
      <c r="I43" s="4"/>
      <c r="J43" s="4"/>
      <c r="K43" s="4"/>
      <c r="L43" s="4"/>
      <c r="M43" s="4"/>
      <c r="N43" s="4"/>
      <c r="O43" s="4"/>
      <c r="P43" s="4"/>
      <c r="Q43" s="4"/>
      <c r="R43" s="4"/>
      <c r="S43" s="4"/>
      <c r="T43" s="4"/>
      <c r="U43" s="4"/>
      <c r="V43" s="4"/>
      <c r="W43" s="4"/>
      <c r="X43" s="4"/>
    </row>
    <row r="44" spans="2:24" ht="20.25">
      <c r="B44" s="665" t="s">
        <v>664</v>
      </c>
      <c r="C44" s="665"/>
      <c r="D44" s="608"/>
      <c r="E44" s="666" t="s">
        <v>666</v>
      </c>
      <c r="F44" s="666"/>
      <c r="G44" s="666"/>
      <c r="H44" s="666"/>
      <c r="I44" s="91"/>
      <c r="J44" s="4"/>
      <c r="K44" s="4"/>
      <c r="L44" s="4"/>
      <c r="M44" s="4"/>
      <c r="N44" s="4"/>
      <c r="O44" s="4"/>
      <c r="P44" s="4"/>
      <c r="Q44" s="4"/>
      <c r="R44" s="4"/>
      <c r="S44" s="4"/>
      <c r="T44" s="4"/>
      <c r="U44" s="4"/>
      <c r="V44" s="4"/>
      <c r="W44" s="4"/>
      <c r="X44" s="4"/>
    </row>
    <row r="45" spans="2:24" ht="24" customHeight="1">
      <c r="B45" s="608"/>
      <c r="C45" s="608"/>
      <c r="D45" s="619" t="s">
        <v>629</v>
      </c>
      <c r="E45" s="608"/>
      <c r="F45" s="608"/>
      <c r="G45" s="608"/>
      <c r="H45" s="608"/>
      <c r="I45" s="19"/>
      <c r="J45" s="4"/>
      <c r="K45" s="4"/>
      <c r="L45" s="4"/>
      <c r="M45" s="4"/>
      <c r="N45" s="4"/>
      <c r="O45" s="4"/>
      <c r="P45" s="4"/>
      <c r="Q45" s="4"/>
      <c r="R45" s="4"/>
      <c r="S45" s="4"/>
      <c r="T45" s="4"/>
      <c r="U45" s="4"/>
      <c r="V45" s="4"/>
      <c r="W45" s="4"/>
      <c r="X45" s="4"/>
    </row>
    <row r="46" spans="2:24" ht="20.25">
      <c r="B46" s="612"/>
      <c r="C46" s="611"/>
      <c r="D46" s="620"/>
      <c r="E46" s="611"/>
      <c r="F46" s="612"/>
      <c r="G46" s="612"/>
      <c r="H46" s="612"/>
      <c r="I46" s="4"/>
      <c r="J46" s="4"/>
      <c r="K46" s="4"/>
      <c r="L46" s="4"/>
      <c r="M46" s="4"/>
      <c r="N46" s="4"/>
      <c r="O46" s="4"/>
      <c r="P46" s="4"/>
      <c r="Q46" s="4"/>
      <c r="R46" s="4"/>
      <c r="S46" s="4"/>
      <c r="T46" s="4"/>
      <c r="U46" s="4"/>
      <c r="V46" s="4"/>
      <c r="W46" s="4"/>
      <c r="X46" s="4"/>
    </row>
    <row r="47" spans="2:24" ht="20.25">
      <c r="B47" s="612"/>
      <c r="C47" s="609"/>
      <c r="D47" s="606"/>
      <c r="E47" s="609"/>
      <c r="F47" s="612"/>
      <c r="G47" s="612"/>
      <c r="H47" s="612"/>
      <c r="I47" s="4"/>
      <c r="J47" s="4"/>
      <c r="K47" s="4"/>
      <c r="L47" s="4"/>
      <c r="M47" s="4"/>
      <c r="N47" s="4"/>
      <c r="O47" s="4"/>
      <c r="P47" s="4"/>
      <c r="Q47" s="4"/>
      <c r="R47" s="4"/>
      <c r="S47" s="4"/>
      <c r="T47" s="4"/>
      <c r="U47" s="4"/>
      <c r="V47" s="4"/>
      <c r="W47" s="4"/>
      <c r="X47" s="4"/>
    </row>
    <row r="48" spans="2:24" ht="15.75">
      <c r="B48" s="6"/>
      <c r="C48" s="4"/>
      <c r="D48" s="45"/>
      <c r="E48" s="4"/>
      <c r="F48" s="6"/>
      <c r="G48" s="6"/>
      <c r="H48" s="6"/>
      <c r="I48" s="4"/>
      <c r="J48" s="4"/>
      <c r="K48" s="4"/>
      <c r="L48" s="4"/>
      <c r="M48" s="4"/>
      <c r="N48" s="4"/>
      <c r="O48" s="4"/>
      <c r="P48" s="4"/>
      <c r="Q48" s="4"/>
      <c r="R48" s="4"/>
      <c r="S48" s="4"/>
      <c r="T48" s="4"/>
      <c r="U48" s="4"/>
      <c r="V48" s="4"/>
      <c r="W48" s="4"/>
      <c r="X48" s="4"/>
    </row>
    <row r="49" spans="2:24" ht="15.75">
      <c r="B49" s="6"/>
      <c r="C49" s="4"/>
      <c r="D49" s="45"/>
      <c r="E49" s="4"/>
      <c r="F49" s="6"/>
      <c r="G49" s="6"/>
      <c r="H49" s="6"/>
      <c r="I49" s="4"/>
      <c r="J49" s="4"/>
      <c r="K49" s="4"/>
      <c r="L49" s="4"/>
      <c r="M49" s="4"/>
      <c r="N49" s="4"/>
      <c r="O49" s="4"/>
      <c r="P49" s="4"/>
      <c r="Q49" s="4"/>
      <c r="R49" s="4"/>
      <c r="S49" s="4"/>
      <c r="T49" s="4"/>
      <c r="U49" s="4"/>
      <c r="V49" s="4"/>
      <c r="W49" s="4"/>
      <c r="X49" s="4"/>
    </row>
    <row r="50" spans="2:24" ht="15.75">
      <c r="B50" s="6"/>
      <c r="C50" s="8"/>
      <c r="D50" s="46"/>
      <c r="E50" s="8"/>
      <c r="F50" s="6"/>
      <c r="G50" s="6"/>
      <c r="H50" s="6"/>
      <c r="I50" s="4"/>
      <c r="J50" s="4"/>
      <c r="K50" s="4"/>
      <c r="L50" s="4"/>
      <c r="M50" s="4"/>
      <c r="N50" s="4"/>
      <c r="O50" s="4"/>
      <c r="P50" s="4"/>
      <c r="Q50" s="4"/>
      <c r="R50" s="4"/>
      <c r="S50" s="4"/>
      <c r="T50" s="4"/>
      <c r="U50" s="4"/>
      <c r="V50" s="4"/>
      <c r="W50" s="4"/>
      <c r="X50" s="4"/>
    </row>
    <row r="51" spans="2:24" ht="15.75">
      <c r="B51" s="6"/>
      <c r="C51" s="8"/>
      <c r="D51" s="46"/>
      <c r="E51" s="8"/>
      <c r="F51" s="6"/>
      <c r="G51" s="6"/>
      <c r="H51" s="6"/>
      <c r="I51" s="4"/>
      <c r="J51" s="4"/>
      <c r="K51" s="4"/>
      <c r="L51" s="4"/>
      <c r="M51" s="4"/>
      <c r="N51" s="4"/>
      <c r="O51" s="4"/>
      <c r="P51" s="4"/>
      <c r="Q51" s="4"/>
      <c r="R51" s="4"/>
      <c r="S51" s="4"/>
      <c r="T51" s="4"/>
      <c r="U51" s="4"/>
      <c r="V51" s="4"/>
      <c r="W51" s="4"/>
      <c r="X51" s="4"/>
    </row>
    <row r="52" spans="2:24" ht="15.75">
      <c r="B52" s="6"/>
      <c r="C52" s="8"/>
      <c r="D52" s="46"/>
      <c r="E52" s="8"/>
      <c r="F52" s="6"/>
      <c r="G52" s="6"/>
      <c r="H52" s="6"/>
      <c r="I52" s="4"/>
      <c r="J52" s="4"/>
      <c r="K52" s="4"/>
      <c r="L52" s="4"/>
      <c r="M52" s="4"/>
      <c r="N52" s="4"/>
      <c r="O52" s="4"/>
      <c r="P52" s="4"/>
      <c r="Q52" s="4"/>
      <c r="R52" s="4"/>
      <c r="S52" s="4"/>
      <c r="T52" s="4"/>
      <c r="U52" s="4"/>
      <c r="V52" s="4"/>
      <c r="W52" s="4"/>
      <c r="X52" s="4"/>
    </row>
    <row r="53" spans="2:20" ht="15.75">
      <c r="B53" s="6"/>
      <c r="C53" s="8"/>
      <c r="D53" s="46"/>
      <c r="E53" s="8"/>
      <c r="F53" s="6"/>
      <c r="G53" s="6"/>
      <c r="H53" s="6"/>
      <c r="I53" s="4"/>
      <c r="J53" s="4"/>
      <c r="K53" s="4"/>
      <c r="L53" s="4"/>
      <c r="M53" s="4"/>
      <c r="N53" s="4"/>
      <c r="O53" s="4"/>
      <c r="P53" s="4"/>
      <c r="Q53" s="4"/>
      <c r="R53" s="4"/>
      <c r="S53" s="4"/>
      <c r="T53" s="4"/>
    </row>
    <row r="54" spans="2:20" ht="15.75">
      <c r="B54" s="6"/>
      <c r="C54" s="8"/>
      <c r="D54" s="46"/>
      <c r="E54" s="8"/>
      <c r="F54" s="6"/>
      <c r="G54" s="6"/>
      <c r="H54" s="6"/>
      <c r="I54" s="4"/>
      <c r="J54" s="4"/>
      <c r="K54" s="4"/>
      <c r="L54" s="4"/>
      <c r="M54" s="4"/>
      <c r="N54" s="4"/>
      <c r="O54" s="4"/>
      <c r="P54" s="4"/>
      <c r="Q54" s="4"/>
      <c r="R54" s="4"/>
      <c r="S54" s="4"/>
      <c r="T54" s="4"/>
    </row>
    <row r="55" spans="2:20" ht="15.75">
      <c r="B55" s="6"/>
      <c r="C55" s="8"/>
      <c r="D55" s="46"/>
      <c r="E55" s="8"/>
      <c r="F55" s="6"/>
      <c r="G55" s="6"/>
      <c r="H55" s="6"/>
      <c r="I55" s="4"/>
      <c r="J55" s="4"/>
      <c r="K55" s="4"/>
      <c r="L55" s="4"/>
      <c r="M55" s="4"/>
      <c r="N55" s="4"/>
      <c r="O55" s="4"/>
      <c r="P55" s="4"/>
      <c r="Q55" s="4"/>
      <c r="R55" s="4"/>
      <c r="S55" s="4"/>
      <c r="T55" s="4"/>
    </row>
    <row r="56" spans="2:20" ht="15.75">
      <c r="B56" s="6"/>
      <c r="C56" s="4"/>
      <c r="D56" s="45"/>
      <c r="E56" s="4"/>
      <c r="F56" s="6"/>
      <c r="G56" s="6"/>
      <c r="H56" s="6"/>
      <c r="I56" s="4"/>
      <c r="J56" s="4"/>
      <c r="K56" s="4"/>
      <c r="L56" s="4"/>
      <c r="M56" s="4"/>
      <c r="N56" s="4"/>
      <c r="O56" s="4"/>
      <c r="P56" s="4"/>
      <c r="Q56" s="4"/>
      <c r="R56" s="4"/>
      <c r="S56" s="4"/>
      <c r="T56" s="4"/>
    </row>
    <row r="57" spans="2:20" ht="15.75">
      <c r="B57" s="6"/>
      <c r="C57" s="4"/>
      <c r="D57" s="45"/>
      <c r="E57" s="4"/>
      <c r="F57" s="6"/>
      <c r="G57" s="6"/>
      <c r="H57" s="6"/>
      <c r="I57" s="4"/>
      <c r="J57" s="4"/>
      <c r="K57" s="4"/>
      <c r="L57" s="4"/>
      <c r="M57" s="4"/>
      <c r="N57" s="4"/>
      <c r="O57" s="4"/>
      <c r="P57" s="4"/>
      <c r="Q57" s="4"/>
      <c r="R57" s="4"/>
      <c r="S57" s="4"/>
      <c r="T57" s="4"/>
    </row>
    <row r="58" spans="2:20" ht="15.75">
      <c r="B58" s="6"/>
      <c r="C58" s="4"/>
      <c r="D58" s="45"/>
      <c r="E58" s="4"/>
      <c r="F58" s="6"/>
      <c r="G58" s="6"/>
      <c r="H58" s="6"/>
      <c r="I58" s="4"/>
      <c r="J58" s="4"/>
      <c r="K58" s="4"/>
      <c r="L58" s="4"/>
      <c r="M58" s="4"/>
      <c r="N58" s="4"/>
      <c r="O58" s="4"/>
      <c r="P58" s="4"/>
      <c r="Q58" s="4"/>
      <c r="R58" s="4"/>
      <c r="S58" s="4"/>
      <c r="T58" s="4"/>
    </row>
    <row r="59" spans="2:20" ht="15.75">
      <c r="B59" s="6"/>
      <c r="C59" s="8"/>
      <c r="D59" s="46"/>
      <c r="E59" s="8"/>
      <c r="F59" s="6"/>
      <c r="G59" s="6"/>
      <c r="H59" s="6"/>
      <c r="I59" s="4"/>
      <c r="J59" s="4"/>
      <c r="K59" s="4"/>
      <c r="L59" s="4"/>
      <c r="M59" s="4"/>
      <c r="N59" s="4"/>
      <c r="O59" s="4"/>
      <c r="P59" s="4"/>
      <c r="Q59" s="4"/>
      <c r="R59" s="4"/>
      <c r="S59" s="4"/>
      <c r="T59" s="4"/>
    </row>
    <row r="60" spans="2:20" ht="15.75">
      <c r="B60" s="6"/>
      <c r="C60" s="8"/>
      <c r="D60" s="46"/>
      <c r="E60" s="8"/>
      <c r="F60" s="6"/>
      <c r="G60" s="6"/>
      <c r="H60" s="6"/>
      <c r="I60" s="4"/>
      <c r="J60" s="4"/>
      <c r="K60" s="4"/>
      <c r="L60" s="4"/>
      <c r="M60" s="4"/>
      <c r="N60" s="4"/>
      <c r="O60" s="4"/>
      <c r="P60" s="4"/>
      <c r="Q60" s="4"/>
      <c r="R60" s="4"/>
      <c r="S60" s="4"/>
      <c r="T60" s="4"/>
    </row>
    <row r="61" spans="2:20" ht="15.75">
      <c r="B61" s="6"/>
      <c r="C61" s="8"/>
      <c r="D61" s="46"/>
      <c r="E61" s="8"/>
      <c r="F61" s="6"/>
      <c r="G61" s="6"/>
      <c r="H61" s="6"/>
      <c r="I61" s="4"/>
      <c r="J61" s="4"/>
      <c r="K61" s="4"/>
      <c r="L61" s="4"/>
      <c r="M61" s="4"/>
      <c r="N61" s="4"/>
      <c r="O61" s="4"/>
      <c r="P61" s="4"/>
      <c r="Q61" s="4"/>
      <c r="R61" s="4"/>
      <c r="S61" s="4"/>
      <c r="T61" s="4"/>
    </row>
    <row r="62" spans="2:20" ht="15.75">
      <c r="B62" s="6"/>
      <c r="C62" s="8"/>
      <c r="D62" s="46"/>
      <c r="E62" s="8"/>
      <c r="F62" s="6"/>
      <c r="G62" s="6"/>
      <c r="H62" s="6"/>
      <c r="I62" s="4"/>
      <c r="J62" s="4"/>
      <c r="K62" s="4"/>
      <c r="L62" s="4"/>
      <c r="M62" s="4"/>
      <c r="N62" s="4"/>
      <c r="O62" s="4"/>
      <c r="P62" s="4"/>
      <c r="Q62" s="4"/>
      <c r="R62" s="4"/>
      <c r="S62" s="4"/>
      <c r="T62" s="4"/>
    </row>
    <row r="63" spans="2:16" ht="15.75">
      <c r="B63" s="4"/>
      <c r="C63" s="4"/>
      <c r="D63" s="45"/>
      <c r="E63" s="4"/>
      <c r="F63" s="4"/>
      <c r="G63" s="4"/>
      <c r="H63" s="4"/>
      <c r="I63" s="4"/>
      <c r="J63" s="4"/>
      <c r="K63" s="4"/>
      <c r="L63" s="4"/>
      <c r="M63" s="4"/>
      <c r="N63" s="4"/>
      <c r="O63" s="4"/>
      <c r="P63" s="4"/>
    </row>
    <row r="64" spans="2:16" ht="15.75">
      <c r="B64" s="4"/>
      <c r="C64" s="4"/>
      <c r="D64" s="45"/>
      <c r="E64" s="4"/>
      <c r="F64" s="4"/>
      <c r="G64" s="4"/>
      <c r="H64" s="4"/>
      <c r="I64" s="4"/>
      <c r="J64" s="4"/>
      <c r="K64" s="4"/>
      <c r="L64" s="4"/>
      <c r="M64" s="4"/>
      <c r="N64" s="4"/>
      <c r="O64" s="4"/>
      <c r="P64" s="4"/>
    </row>
    <row r="65" spans="2:16" ht="15.75">
      <c r="B65" s="4"/>
      <c r="C65" s="4"/>
      <c r="D65" s="45"/>
      <c r="E65" s="4"/>
      <c r="F65" s="4"/>
      <c r="G65" s="4"/>
      <c r="H65" s="4"/>
      <c r="I65" s="4"/>
      <c r="J65" s="4"/>
      <c r="K65" s="4"/>
      <c r="L65" s="4"/>
      <c r="M65" s="4"/>
      <c r="N65" s="4"/>
      <c r="O65" s="4"/>
      <c r="P65" s="4"/>
    </row>
    <row r="66" spans="2:16" ht="15.75">
      <c r="B66" s="4"/>
      <c r="C66" s="4"/>
      <c r="D66" s="45"/>
      <c r="E66" s="4"/>
      <c r="F66" s="4"/>
      <c r="G66" s="4"/>
      <c r="H66" s="4"/>
      <c r="I66" s="4"/>
      <c r="J66" s="4"/>
      <c r="K66" s="4"/>
      <c r="L66" s="4"/>
      <c r="M66" s="4"/>
      <c r="N66" s="4"/>
      <c r="O66" s="4"/>
      <c r="P66" s="4"/>
    </row>
    <row r="67" spans="2:16" ht="15.75">
      <c r="B67" s="4"/>
      <c r="C67" s="4"/>
      <c r="D67" s="45"/>
      <c r="E67" s="4"/>
      <c r="F67" s="4"/>
      <c r="G67" s="4"/>
      <c r="H67" s="4"/>
      <c r="I67" s="4"/>
      <c r="J67" s="4"/>
      <c r="K67" s="4"/>
      <c r="L67" s="4"/>
      <c r="M67" s="4"/>
      <c r="N67" s="4"/>
      <c r="O67" s="4"/>
      <c r="P67" s="4"/>
    </row>
    <row r="68" spans="2:16" ht="15.75">
      <c r="B68" s="4"/>
      <c r="C68" s="4"/>
      <c r="D68" s="45"/>
      <c r="E68" s="4"/>
      <c r="F68" s="4"/>
      <c r="G68" s="4"/>
      <c r="H68" s="4"/>
      <c r="I68" s="4"/>
      <c r="J68" s="4"/>
      <c r="K68" s="4"/>
      <c r="L68" s="4"/>
      <c r="M68" s="4"/>
      <c r="N68" s="4"/>
      <c r="O68" s="4"/>
      <c r="P68" s="4"/>
    </row>
    <row r="69" spans="2:16" ht="15.75">
      <c r="B69" s="4"/>
      <c r="C69" s="4"/>
      <c r="D69" s="45"/>
      <c r="E69" s="4"/>
      <c r="F69" s="4"/>
      <c r="G69" s="4"/>
      <c r="H69" s="4"/>
      <c r="I69" s="4"/>
      <c r="J69" s="4"/>
      <c r="K69" s="4"/>
      <c r="L69" s="4"/>
      <c r="M69" s="4"/>
      <c r="N69" s="4"/>
      <c r="O69" s="4"/>
      <c r="P69" s="4"/>
    </row>
    <row r="70" spans="2:16" ht="15.75">
      <c r="B70" s="4"/>
      <c r="C70" s="4"/>
      <c r="D70" s="45"/>
      <c r="E70" s="4"/>
      <c r="F70" s="4"/>
      <c r="G70" s="4"/>
      <c r="H70" s="4"/>
      <c r="I70" s="4"/>
      <c r="J70" s="4"/>
      <c r="K70" s="4"/>
      <c r="L70" s="4"/>
      <c r="M70" s="4"/>
      <c r="N70" s="4"/>
      <c r="O70" s="4"/>
      <c r="P70" s="4"/>
    </row>
    <row r="71" spans="2:16" ht="15.75">
      <c r="B71" s="4"/>
      <c r="C71" s="4"/>
      <c r="D71" s="45"/>
      <c r="E71" s="4"/>
      <c r="F71" s="4"/>
      <c r="G71" s="4"/>
      <c r="H71" s="4"/>
      <c r="I71" s="4"/>
      <c r="J71" s="4"/>
      <c r="K71" s="4"/>
      <c r="L71" s="4"/>
      <c r="M71" s="4"/>
      <c r="N71" s="4"/>
      <c r="O71" s="4"/>
      <c r="P71" s="4"/>
    </row>
    <row r="72" spans="2:16" ht="15.75">
      <c r="B72" s="4"/>
      <c r="C72" s="4"/>
      <c r="D72" s="45"/>
      <c r="E72" s="4"/>
      <c r="F72" s="4"/>
      <c r="G72" s="4"/>
      <c r="H72" s="4"/>
      <c r="I72" s="4"/>
      <c r="J72" s="4"/>
      <c r="K72" s="4"/>
      <c r="L72" s="4"/>
      <c r="M72" s="4"/>
      <c r="N72" s="4"/>
      <c r="O72" s="4"/>
      <c r="P72" s="4"/>
    </row>
    <row r="73" spans="2:16" ht="15.75">
      <c r="B73" s="4"/>
      <c r="C73" s="4"/>
      <c r="D73" s="45"/>
      <c r="E73" s="4"/>
      <c r="F73" s="4"/>
      <c r="G73" s="4"/>
      <c r="H73" s="4"/>
      <c r="I73" s="4"/>
      <c r="J73" s="4"/>
      <c r="K73" s="4"/>
      <c r="L73" s="4"/>
      <c r="M73" s="4"/>
      <c r="N73" s="4"/>
      <c r="O73" s="4"/>
      <c r="P73" s="4"/>
    </row>
    <row r="74" spans="2:16" ht="15.75">
      <c r="B74" s="4"/>
      <c r="C74" s="4"/>
      <c r="D74" s="45"/>
      <c r="E74" s="4"/>
      <c r="F74" s="4"/>
      <c r="G74" s="4"/>
      <c r="H74" s="4"/>
      <c r="I74" s="4"/>
      <c r="J74" s="4"/>
      <c r="K74" s="4"/>
      <c r="L74" s="4"/>
      <c r="M74" s="4"/>
      <c r="N74" s="4"/>
      <c r="O74" s="4"/>
      <c r="P74" s="4"/>
    </row>
    <row r="75" spans="2:16" ht="15.75">
      <c r="B75" s="4"/>
      <c r="C75" s="4"/>
      <c r="D75" s="45"/>
      <c r="E75" s="4"/>
      <c r="F75" s="4"/>
      <c r="G75" s="4"/>
      <c r="H75" s="4"/>
      <c r="I75" s="4"/>
      <c r="J75" s="4"/>
      <c r="K75" s="4"/>
      <c r="L75" s="4"/>
      <c r="M75" s="4"/>
      <c r="N75" s="4"/>
      <c r="O75" s="4"/>
      <c r="P75" s="4"/>
    </row>
    <row r="76" spans="2:16" ht="15.75">
      <c r="B76" s="4"/>
      <c r="C76" s="4"/>
      <c r="D76" s="45"/>
      <c r="E76" s="4"/>
      <c r="F76" s="4"/>
      <c r="G76" s="4"/>
      <c r="H76" s="4"/>
      <c r="I76" s="4"/>
      <c r="J76" s="4"/>
      <c r="K76" s="4"/>
      <c r="L76" s="4"/>
      <c r="M76" s="4"/>
      <c r="N76" s="4"/>
      <c r="O76" s="4"/>
      <c r="P76" s="4"/>
    </row>
    <row r="77" spans="2:16" ht="15.75">
      <c r="B77" s="4"/>
      <c r="C77" s="4"/>
      <c r="D77" s="45"/>
      <c r="E77" s="4"/>
      <c r="F77" s="4"/>
      <c r="G77" s="4"/>
      <c r="H77" s="4"/>
      <c r="I77" s="4"/>
      <c r="J77" s="4"/>
      <c r="K77" s="4"/>
      <c r="L77" s="4"/>
      <c r="M77" s="4"/>
      <c r="N77" s="4"/>
      <c r="O77" s="4"/>
      <c r="P77" s="4"/>
    </row>
    <row r="78" spans="2:16" ht="15.75">
      <c r="B78" s="4"/>
      <c r="C78" s="4"/>
      <c r="D78" s="45"/>
      <c r="E78" s="4"/>
      <c r="F78" s="4"/>
      <c r="G78" s="4"/>
      <c r="H78" s="4"/>
      <c r="I78" s="4"/>
      <c r="J78" s="4"/>
      <c r="K78" s="4"/>
      <c r="L78" s="4"/>
      <c r="M78" s="4"/>
      <c r="N78" s="4"/>
      <c r="O78" s="4"/>
      <c r="P78" s="4"/>
    </row>
    <row r="79" spans="2:16" ht="15.75">
      <c r="B79" s="4"/>
      <c r="C79" s="4"/>
      <c r="D79" s="45"/>
      <c r="E79" s="4"/>
      <c r="F79" s="4"/>
      <c r="G79" s="4"/>
      <c r="H79" s="4"/>
      <c r="I79" s="4"/>
      <c r="J79" s="4"/>
      <c r="K79" s="4"/>
      <c r="L79" s="4"/>
      <c r="M79" s="4"/>
      <c r="N79" s="4"/>
      <c r="O79" s="4"/>
      <c r="P79" s="4"/>
    </row>
    <row r="80" spans="2:16" ht="15.75">
      <c r="B80" s="4"/>
      <c r="C80" s="4"/>
      <c r="D80" s="45"/>
      <c r="E80" s="4"/>
      <c r="F80" s="4"/>
      <c r="G80" s="4"/>
      <c r="H80" s="4"/>
      <c r="I80" s="4"/>
      <c r="J80" s="4"/>
      <c r="K80" s="4"/>
      <c r="L80" s="4"/>
      <c r="M80" s="4"/>
      <c r="N80" s="4"/>
      <c r="O80" s="4"/>
      <c r="P80" s="4"/>
    </row>
    <row r="81" spans="2:16" ht="15.75">
      <c r="B81" s="4"/>
      <c r="C81" s="4"/>
      <c r="D81" s="45"/>
      <c r="E81" s="4"/>
      <c r="F81" s="4"/>
      <c r="G81" s="4"/>
      <c r="H81" s="4"/>
      <c r="I81" s="4"/>
      <c r="J81" s="4"/>
      <c r="K81" s="4"/>
      <c r="L81" s="4"/>
      <c r="M81" s="4"/>
      <c r="N81" s="4"/>
      <c r="O81" s="4"/>
      <c r="P81" s="4"/>
    </row>
    <row r="82" spans="2:16" ht="15.75">
      <c r="B82" s="4"/>
      <c r="C82" s="4"/>
      <c r="D82" s="45"/>
      <c r="E82" s="4"/>
      <c r="F82" s="4"/>
      <c r="G82" s="4"/>
      <c r="H82" s="4"/>
      <c r="I82" s="4"/>
      <c r="J82" s="4"/>
      <c r="K82" s="4"/>
      <c r="L82" s="4"/>
      <c r="M82" s="4"/>
      <c r="N82" s="4"/>
      <c r="O82" s="4"/>
      <c r="P82" s="4"/>
    </row>
    <row r="83" spans="2:16" ht="15.75">
      <c r="B83" s="4"/>
      <c r="C83" s="4"/>
      <c r="D83" s="45"/>
      <c r="E83" s="4"/>
      <c r="F83" s="4"/>
      <c r="G83" s="4"/>
      <c r="H83" s="4"/>
      <c r="I83" s="4"/>
      <c r="J83" s="4"/>
      <c r="K83" s="4"/>
      <c r="L83" s="4"/>
      <c r="M83" s="4"/>
      <c r="N83" s="4"/>
      <c r="O83" s="4"/>
      <c r="P83" s="4"/>
    </row>
    <row r="84" spans="2:16" ht="15.75">
      <c r="B84" s="4"/>
      <c r="C84" s="4"/>
      <c r="D84" s="45"/>
      <c r="E84" s="4"/>
      <c r="F84" s="4"/>
      <c r="G84" s="4"/>
      <c r="H84" s="4"/>
      <c r="I84" s="4"/>
      <c r="J84" s="4"/>
      <c r="K84" s="4"/>
      <c r="L84" s="4"/>
      <c r="M84" s="4"/>
      <c r="N84" s="4"/>
      <c r="O84" s="4"/>
      <c r="P84" s="4"/>
    </row>
    <row r="85" spans="2:16" ht="15.75">
      <c r="B85" s="4"/>
      <c r="C85" s="4"/>
      <c r="D85" s="45"/>
      <c r="E85" s="4"/>
      <c r="F85" s="4"/>
      <c r="G85" s="4"/>
      <c r="H85" s="4"/>
      <c r="I85" s="4"/>
      <c r="J85" s="4"/>
      <c r="K85" s="4"/>
      <c r="L85" s="4"/>
      <c r="M85" s="4"/>
      <c r="N85" s="4"/>
      <c r="O85" s="4"/>
      <c r="P85" s="4"/>
    </row>
    <row r="86" spans="2:16" ht="15.75">
      <c r="B86" s="4"/>
      <c r="C86" s="4"/>
      <c r="D86" s="45"/>
      <c r="E86" s="4"/>
      <c r="F86" s="4"/>
      <c r="G86" s="4"/>
      <c r="H86" s="4"/>
      <c r="I86" s="4"/>
      <c r="J86" s="4"/>
      <c r="K86" s="4"/>
      <c r="L86" s="4"/>
      <c r="M86" s="4"/>
      <c r="N86" s="4"/>
      <c r="O86" s="4"/>
      <c r="P86" s="4"/>
    </row>
    <row r="87" spans="2:16" ht="15.75">
      <c r="B87" s="4"/>
      <c r="C87" s="4"/>
      <c r="D87" s="45"/>
      <c r="E87" s="4"/>
      <c r="F87" s="4"/>
      <c r="G87" s="4"/>
      <c r="H87" s="4"/>
      <c r="I87" s="4"/>
      <c r="J87" s="4"/>
      <c r="K87" s="4"/>
      <c r="L87" s="4"/>
      <c r="M87" s="4"/>
      <c r="N87" s="4"/>
      <c r="O87" s="4"/>
      <c r="P87" s="4"/>
    </row>
    <row r="88" spans="2:16" ht="15.75">
      <c r="B88" s="4"/>
      <c r="C88" s="4"/>
      <c r="D88" s="45"/>
      <c r="E88" s="4"/>
      <c r="F88" s="4"/>
      <c r="G88" s="4"/>
      <c r="H88" s="4"/>
      <c r="I88" s="4"/>
      <c r="J88" s="4"/>
      <c r="K88" s="4"/>
      <c r="L88" s="4"/>
      <c r="M88" s="4"/>
      <c r="N88" s="4"/>
      <c r="O88" s="4"/>
      <c r="P88" s="4"/>
    </row>
    <row r="89" spans="2:16" ht="15.75">
      <c r="B89" s="4"/>
      <c r="C89" s="4"/>
      <c r="D89" s="45"/>
      <c r="E89" s="4"/>
      <c r="F89" s="4"/>
      <c r="G89" s="4"/>
      <c r="H89" s="4"/>
      <c r="I89" s="4"/>
      <c r="J89" s="4"/>
      <c r="K89" s="4"/>
      <c r="L89" s="4"/>
      <c r="M89" s="4"/>
      <c r="N89" s="4"/>
      <c r="O89" s="4"/>
      <c r="P89" s="4"/>
    </row>
    <row r="90" spans="2:16" ht="15.75">
      <c r="B90" s="4"/>
      <c r="C90" s="4"/>
      <c r="D90" s="45"/>
      <c r="E90" s="4"/>
      <c r="F90" s="4"/>
      <c r="G90" s="4"/>
      <c r="H90" s="4"/>
      <c r="I90" s="4"/>
      <c r="J90" s="4"/>
      <c r="K90" s="4"/>
      <c r="L90" s="4"/>
      <c r="M90" s="4"/>
      <c r="N90" s="4"/>
      <c r="O90" s="4"/>
      <c r="P90" s="4"/>
    </row>
    <row r="91" spans="2:16" ht="15.75">
      <c r="B91" s="4"/>
      <c r="C91" s="4"/>
      <c r="D91" s="45"/>
      <c r="E91" s="4"/>
      <c r="F91" s="4"/>
      <c r="G91" s="4"/>
      <c r="H91" s="4"/>
      <c r="I91" s="4"/>
      <c r="J91" s="4"/>
      <c r="K91" s="4"/>
      <c r="L91" s="4"/>
      <c r="M91" s="4"/>
      <c r="N91" s="4"/>
      <c r="O91" s="4"/>
      <c r="P91" s="4"/>
    </row>
    <row r="92" spans="2:16" ht="15.75">
      <c r="B92" s="4"/>
      <c r="C92" s="4"/>
      <c r="D92" s="45"/>
      <c r="E92" s="4"/>
      <c r="F92" s="4"/>
      <c r="G92" s="4"/>
      <c r="H92" s="4"/>
      <c r="I92" s="4"/>
      <c r="J92" s="4"/>
      <c r="K92" s="4"/>
      <c r="L92" s="4"/>
      <c r="M92" s="4"/>
      <c r="N92" s="4"/>
      <c r="O92" s="4"/>
      <c r="P92" s="4"/>
    </row>
    <row r="93" spans="2:16" ht="15.75">
      <c r="B93" s="4"/>
      <c r="C93" s="4"/>
      <c r="D93" s="45"/>
      <c r="E93" s="4"/>
      <c r="F93" s="4"/>
      <c r="G93" s="4"/>
      <c r="H93" s="4"/>
      <c r="I93" s="4"/>
      <c r="J93" s="4"/>
      <c r="K93" s="4"/>
      <c r="L93" s="4"/>
      <c r="M93" s="4"/>
      <c r="N93" s="4"/>
      <c r="O93" s="4"/>
      <c r="P93" s="4"/>
    </row>
    <row r="94" spans="2:16" ht="15.75">
      <c r="B94" s="4"/>
      <c r="C94" s="4"/>
      <c r="D94" s="45"/>
      <c r="E94" s="4"/>
      <c r="F94" s="4"/>
      <c r="G94" s="4"/>
      <c r="H94" s="4"/>
      <c r="I94" s="4"/>
      <c r="J94" s="4"/>
      <c r="K94" s="4"/>
      <c r="L94" s="4"/>
      <c r="M94" s="4"/>
      <c r="N94" s="4"/>
      <c r="O94" s="4"/>
      <c r="P94" s="4"/>
    </row>
    <row r="95" spans="2:16" ht="15.75">
      <c r="B95" s="4"/>
      <c r="C95" s="4"/>
      <c r="D95" s="45"/>
      <c r="E95" s="4"/>
      <c r="F95" s="4"/>
      <c r="G95" s="4"/>
      <c r="H95" s="4"/>
      <c r="I95" s="4"/>
      <c r="J95" s="4"/>
      <c r="K95" s="4"/>
      <c r="L95" s="4"/>
      <c r="M95" s="4"/>
      <c r="N95" s="4"/>
      <c r="O95" s="4"/>
      <c r="P95" s="4"/>
    </row>
    <row r="96" spans="2:16" ht="15.75">
      <c r="B96" s="4"/>
      <c r="C96" s="4"/>
      <c r="D96" s="45"/>
      <c r="E96" s="4"/>
      <c r="F96" s="4"/>
      <c r="G96" s="4"/>
      <c r="H96" s="4"/>
      <c r="I96" s="4"/>
      <c r="J96" s="4"/>
      <c r="K96" s="4"/>
      <c r="L96" s="4"/>
      <c r="M96" s="4"/>
      <c r="N96" s="4"/>
      <c r="O96" s="4"/>
      <c r="P96" s="4"/>
    </row>
    <row r="97" spans="2:16" ht="15.75">
      <c r="B97" s="4"/>
      <c r="C97" s="4"/>
      <c r="D97" s="45"/>
      <c r="E97" s="4"/>
      <c r="F97" s="4"/>
      <c r="G97" s="4"/>
      <c r="H97" s="4"/>
      <c r="I97" s="4"/>
      <c r="J97" s="4"/>
      <c r="K97" s="4"/>
      <c r="L97" s="4"/>
      <c r="M97" s="4"/>
      <c r="N97" s="4"/>
      <c r="O97" s="4"/>
      <c r="P97" s="4"/>
    </row>
    <row r="98" spans="2:16" ht="15.75">
      <c r="B98" s="4"/>
      <c r="C98" s="4"/>
      <c r="D98" s="45"/>
      <c r="E98" s="4"/>
      <c r="F98" s="4"/>
      <c r="G98" s="4"/>
      <c r="H98" s="4"/>
      <c r="I98" s="4"/>
      <c r="J98" s="4"/>
      <c r="K98" s="4"/>
      <c r="L98" s="4"/>
      <c r="M98" s="4"/>
      <c r="N98" s="4"/>
      <c r="O98" s="4"/>
      <c r="P98" s="4"/>
    </row>
  </sheetData>
  <sheetProtection/>
  <mergeCells count="22">
    <mergeCell ref="B44:C44"/>
    <mergeCell ref="E44:H44"/>
    <mergeCell ref="C42:F42"/>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rintOptions/>
  <pageMargins left="0.75" right="0.75" top="1" bottom="1" header="0.5" footer="0.5"/>
  <pageSetup fitToHeight="1" fitToWidth="1" horizontalDpi="600" verticalDpi="600" orientation="portrait" paperSize="9" scale="46"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0"/>
  <sheetViews>
    <sheetView zoomScale="80" zoomScaleNormal="80" zoomScaleSheetLayoutView="86" zoomScalePageLayoutView="0" workbookViewId="0" topLeftCell="A4">
      <selection activeCell="E25" sqref="E25"/>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4" t="s">
        <v>648</v>
      </c>
    </row>
    <row r="3" spans="2:8" s="11" customFormat="1" ht="15.75">
      <c r="B3" s="11" t="s">
        <v>774</v>
      </c>
      <c r="F3" s="39"/>
      <c r="G3" s="39"/>
      <c r="H3" s="39"/>
    </row>
    <row r="4" spans="2:8" s="11" customFormat="1" ht="15.75">
      <c r="B4" s="11" t="s">
        <v>800</v>
      </c>
      <c r="F4" s="39"/>
      <c r="G4" s="39"/>
      <c r="H4" s="39"/>
    </row>
    <row r="7" spans="2:8" ht="18.75">
      <c r="B7" s="690" t="s">
        <v>59</v>
      </c>
      <c r="C7" s="690"/>
      <c r="D7" s="690"/>
      <c r="E7" s="690"/>
      <c r="F7" s="690"/>
      <c r="G7" s="40"/>
      <c r="H7" s="40"/>
    </row>
    <row r="8" spans="3:7" ht="16.5" customHeight="1" thickBot="1">
      <c r="C8" s="17"/>
      <c r="D8" s="17"/>
      <c r="E8" s="17"/>
      <c r="F8" s="17"/>
      <c r="G8" s="16"/>
    </row>
    <row r="9" spans="2:18" ht="25.5" customHeight="1">
      <c r="B9" s="669" t="s">
        <v>10</v>
      </c>
      <c r="C9" s="671" t="s">
        <v>203</v>
      </c>
      <c r="D9" s="673" t="s">
        <v>150</v>
      </c>
      <c r="E9" s="673" t="s">
        <v>149</v>
      </c>
      <c r="F9" s="693" t="s">
        <v>655</v>
      </c>
      <c r="G9" s="38"/>
      <c r="H9" s="38"/>
      <c r="I9" s="679"/>
      <c r="J9" s="680"/>
      <c r="K9" s="679"/>
      <c r="L9" s="680"/>
      <c r="M9" s="679"/>
      <c r="N9" s="680"/>
      <c r="O9" s="679"/>
      <c r="P9" s="680"/>
      <c r="Q9" s="680"/>
      <c r="R9" s="680"/>
    </row>
    <row r="10" spans="2:18" ht="36.75" customHeight="1" thickBot="1">
      <c r="B10" s="670"/>
      <c r="C10" s="692"/>
      <c r="D10" s="674"/>
      <c r="E10" s="674"/>
      <c r="F10" s="694"/>
      <c r="G10" s="37"/>
      <c r="H10" s="38"/>
      <c r="I10" s="679"/>
      <c r="J10" s="679"/>
      <c r="K10" s="679"/>
      <c r="L10" s="679"/>
      <c r="M10" s="679"/>
      <c r="N10" s="680"/>
      <c r="O10" s="679"/>
      <c r="P10" s="680"/>
      <c r="Q10" s="680"/>
      <c r="R10" s="680"/>
    </row>
    <row r="11" spans="2:18" s="52" customFormat="1" ht="36.75" customHeight="1">
      <c r="B11" s="275"/>
      <c r="C11" s="274" t="s">
        <v>843</v>
      </c>
      <c r="D11" s="339">
        <v>33</v>
      </c>
      <c r="E11" s="339">
        <v>7</v>
      </c>
      <c r="F11" s="339">
        <v>1</v>
      </c>
      <c r="G11" s="69"/>
      <c r="H11" s="69"/>
      <c r="I11" s="70"/>
      <c r="J11" s="70"/>
      <c r="K11" s="70"/>
      <c r="L11" s="70"/>
      <c r="M11" s="70"/>
      <c r="N11" s="55"/>
      <c r="O11" s="70"/>
      <c r="P11" s="55"/>
      <c r="Q11" s="55"/>
      <c r="R11" s="55"/>
    </row>
    <row r="12" spans="2:18" s="52" customFormat="1" ht="18.75">
      <c r="B12" s="276" t="s">
        <v>79</v>
      </c>
      <c r="C12" s="71" t="s">
        <v>38</v>
      </c>
      <c r="D12" s="340">
        <v>1</v>
      </c>
      <c r="E12" s="340">
        <v>1</v>
      </c>
      <c r="F12" s="340"/>
      <c r="G12" s="53"/>
      <c r="H12" s="53"/>
      <c r="I12" s="53"/>
      <c r="J12" s="53"/>
      <c r="K12" s="53"/>
      <c r="L12" s="53"/>
      <c r="M12" s="53"/>
      <c r="N12" s="53"/>
      <c r="O12" s="53"/>
      <c r="P12" s="53"/>
      <c r="Q12" s="53"/>
      <c r="R12" s="53"/>
    </row>
    <row r="13" spans="2:18" s="52" customFormat="1" ht="18.75">
      <c r="B13" s="276" t="s">
        <v>80</v>
      </c>
      <c r="C13" s="72" t="s">
        <v>133</v>
      </c>
      <c r="D13" s="340" t="s">
        <v>882</v>
      </c>
      <c r="E13" s="340" t="s">
        <v>882</v>
      </c>
      <c r="F13" s="340"/>
      <c r="G13" s="53"/>
      <c r="H13" s="53"/>
      <c r="I13" s="53"/>
      <c r="J13" s="53"/>
      <c r="K13" s="53"/>
      <c r="L13" s="53"/>
      <c r="M13" s="53"/>
      <c r="N13" s="53"/>
      <c r="O13" s="53"/>
      <c r="P13" s="53"/>
      <c r="Q13" s="53"/>
      <c r="R13" s="53"/>
    </row>
    <row r="14" spans="2:18" s="52" customFormat="1" ht="18.75">
      <c r="B14" s="276" t="s">
        <v>81</v>
      </c>
      <c r="C14" s="72"/>
      <c r="D14" s="340"/>
      <c r="E14" s="340"/>
      <c r="F14" s="340"/>
      <c r="G14" s="53"/>
      <c r="H14" s="53"/>
      <c r="I14" s="53"/>
      <c r="J14" s="53"/>
      <c r="K14" s="53"/>
      <c r="L14" s="53"/>
      <c r="M14" s="53"/>
      <c r="N14" s="53"/>
      <c r="O14" s="53"/>
      <c r="P14" s="53"/>
      <c r="Q14" s="53"/>
      <c r="R14" s="53"/>
    </row>
    <row r="15" spans="2:18" s="52" customFormat="1" ht="18.75">
      <c r="B15" s="276" t="s">
        <v>82</v>
      </c>
      <c r="C15" s="72"/>
      <c r="D15" s="340"/>
      <c r="E15" s="340"/>
      <c r="F15" s="340"/>
      <c r="G15" s="53"/>
      <c r="H15" s="53"/>
      <c r="I15" s="53"/>
      <c r="J15" s="53"/>
      <c r="K15" s="53"/>
      <c r="L15" s="53"/>
      <c r="M15" s="53"/>
      <c r="N15" s="53"/>
      <c r="O15" s="53"/>
      <c r="P15" s="53"/>
      <c r="Q15" s="53"/>
      <c r="R15" s="53"/>
    </row>
    <row r="16" spans="2:18" s="52" customFormat="1" ht="18.75">
      <c r="B16" s="276" t="s">
        <v>83</v>
      </c>
      <c r="C16" s="72"/>
      <c r="D16" s="340"/>
      <c r="E16" s="340"/>
      <c r="F16" s="340"/>
      <c r="G16" s="53"/>
      <c r="H16" s="53"/>
      <c r="I16" s="53"/>
      <c r="J16" s="53"/>
      <c r="K16" s="53"/>
      <c r="L16" s="53"/>
      <c r="M16" s="53"/>
      <c r="N16" s="53"/>
      <c r="O16" s="53"/>
      <c r="P16" s="53"/>
      <c r="Q16" s="53"/>
      <c r="R16" s="53"/>
    </row>
    <row r="17" spans="2:18" s="52" customFormat="1" ht="13.5" customHeight="1">
      <c r="B17" s="277"/>
      <c r="C17" s="72"/>
      <c r="D17" s="340"/>
      <c r="E17" s="340"/>
      <c r="F17" s="340"/>
      <c r="G17" s="53"/>
      <c r="H17" s="53"/>
      <c r="I17" s="53"/>
      <c r="J17" s="53"/>
      <c r="K17" s="53"/>
      <c r="L17" s="53"/>
      <c r="M17" s="53"/>
      <c r="N17" s="53"/>
      <c r="O17" s="53"/>
      <c r="P17" s="53"/>
      <c r="Q17" s="53"/>
      <c r="R17" s="53"/>
    </row>
    <row r="18" spans="2:18" s="52" customFormat="1" ht="18.75">
      <c r="B18" s="276" t="s">
        <v>84</v>
      </c>
      <c r="C18" s="71" t="s">
        <v>39</v>
      </c>
      <c r="D18" s="397"/>
      <c r="E18" s="340"/>
      <c r="F18" s="340"/>
      <c r="G18" s="53"/>
      <c r="H18" s="53"/>
      <c r="I18" s="53"/>
      <c r="J18" s="53"/>
      <c r="K18" s="53"/>
      <c r="L18" s="53"/>
      <c r="M18" s="53"/>
      <c r="N18" s="53"/>
      <c r="O18" s="53"/>
      <c r="P18" s="53"/>
      <c r="Q18" s="53"/>
      <c r="R18" s="53"/>
    </row>
    <row r="19" spans="2:18" s="52" customFormat="1" ht="18.75">
      <c r="B19" s="276" t="s">
        <v>85</v>
      </c>
      <c r="C19" s="51" t="s">
        <v>133</v>
      </c>
      <c r="D19" s="340"/>
      <c r="E19" s="340"/>
      <c r="F19" s="340"/>
      <c r="G19" s="53"/>
      <c r="H19" s="53"/>
      <c r="I19" s="53"/>
      <c r="J19" s="53"/>
      <c r="K19" s="53"/>
      <c r="L19" s="53"/>
      <c r="M19" s="53"/>
      <c r="N19" s="53"/>
      <c r="O19" s="53"/>
      <c r="P19" s="53"/>
      <c r="Q19" s="53"/>
      <c r="R19" s="53"/>
    </row>
    <row r="20" spans="2:18" s="52" customFormat="1" ht="18.75">
      <c r="B20" s="276" t="s">
        <v>86</v>
      </c>
      <c r="C20" s="51"/>
      <c r="D20" s="340"/>
      <c r="E20" s="340"/>
      <c r="F20" s="340"/>
      <c r="G20" s="53"/>
      <c r="H20" s="53"/>
      <c r="I20" s="53"/>
      <c r="J20" s="53"/>
      <c r="K20" s="53"/>
      <c r="L20" s="53"/>
      <c r="M20" s="53"/>
      <c r="N20" s="53"/>
      <c r="O20" s="53"/>
      <c r="P20" s="53"/>
      <c r="Q20" s="53"/>
      <c r="R20" s="53"/>
    </row>
    <row r="21" spans="2:18" s="52" customFormat="1" ht="18.75">
      <c r="B21" s="276" t="s">
        <v>87</v>
      </c>
      <c r="C21" s="51"/>
      <c r="D21" s="340"/>
      <c r="E21" s="340"/>
      <c r="F21" s="340"/>
      <c r="G21" s="53"/>
      <c r="H21" s="53"/>
      <c r="I21" s="53"/>
      <c r="J21" s="53"/>
      <c r="K21" s="53"/>
      <c r="L21" s="53"/>
      <c r="M21" s="53"/>
      <c r="N21" s="53"/>
      <c r="O21" s="53"/>
      <c r="P21" s="53"/>
      <c r="Q21" s="53"/>
      <c r="R21" s="53"/>
    </row>
    <row r="22" spans="2:18" s="35" customFormat="1" ht="36.75" customHeight="1" thickBot="1">
      <c r="B22" s="278"/>
      <c r="C22" s="279" t="s">
        <v>844</v>
      </c>
      <c r="D22" s="341">
        <v>32</v>
      </c>
      <c r="E22" s="341">
        <v>6</v>
      </c>
      <c r="F22" s="341">
        <v>1</v>
      </c>
      <c r="G22" s="73"/>
      <c r="H22" s="73"/>
      <c r="I22" s="73"/>
      <c r="J22" s="73"/>
      <c r="K22" s="73"/>
      <c r="L22" s="73"/>
      <c r="M22" s="73"/>
      <c r="N22" s="73"/>
      <c r="O22" s="73"/>
      <c r="P22" s="73"/>
      <c r="Q22" s="73"/>
      <c r="R22" s="73"/>
    </row>
    <row r="23" spans="2:18" s="52" customFormat="1" ht="18.75">
      <c r="B23" s="74"/>
      <c r="C23" s="75"/>
      <c r="D23" s="53"/>
      <c r="E23" s="53"/>
      <c r="F23" s="53"/>
      <c r="G23" s="53"/>
      <c r="H23" s="53"/>
      <c r="I23" s="53"/>
      <c r="J23" s="53"/>
      <c r="K23" s="53"/>
      <c r="L23" s="53"/>
      <c r="M23" s="53"/>
      <c r="N23" s="53"/>
      <c r="O23" s="53"/>
      <c r="P23" s="53"/>
      <c r="Q23" s="53"/>
      <c r="R23" s="53"/>
    </row>
    <row r="24" spans="6:18" s="52" customFormat="1" ht="18.75">
      <c r="F24" s="53"/>
      <c r="G24" s="53"/>
      <c r="H24" s="53"/>
      <c r="I24" s="53"/>
      <c r="J24" s="53"/>
      <c r="K24" s="53"/>
      <c r="L24" s="53"/>
      <c r="M24" s="53"/>
      <c r="N24" s="53"/>
      <c r="O24" s="53"/>
      <c r="P24" s="53"/>
      <c r="Q24" s="53"/>
      <c r="R24" s="53"/>
    </row>
    <row r="25" spans="3:18" s="52" customFormat="1" ht="18.75">
      <c r="C25" s="52" t="s">
        <v>673</v>
      </c>
      <c r="F25" s="53"/>
      <c r="G25" s="53"/>
      <c r="H25" s="53"/>
      <c r="I25" s="53"/>
      <c r="J25" s="53"/>
      <c r="K25" s="53"/>
      <c r="L25" s="53"/>
      <c r="M25" s="53"/>
      <c r="N25" s="53"/>
      <c r="O25" s="53"/>
      <c r="P25" s="53"/>
      <c r="Q25" s="53"/>
      <c r="R25" s="53"/>
    </row>
    <row r="26" spans="3:18" s="52" customFormat="1" ht="18.75">
      <c r="C26" s="52" t="s">
        <v>674</v>
      </c>
      <c r="F26" s="53"/>
      <c r="G26" s="53"/>
      <c r="H26" s="53"/>
      <c r="I26" s="53"/>
      <c r="J26" s="53"/>
      <c r="K26" s="53"/>
      <c r="L26" s="53"/>
      <c r="M26" s="53"/>
      <c r="N26" s="53"/>
      <c r="O26" s="53"/>
      <c r="P26" s="53"/>
      <c r="Q26" s="53"/>
      <c r="R26" s="53"/>
    </row>
    <row r="27" spans="6:18" s="52" customFormat="1" ht="18.75">
      <c r="F27" s="53"/>
      <c r="G27" s="53"/>
      <c r="H27" s="53"/>
      <c r="I27" s="53"/>
      <c r="J27" s="53"/>
      <c r="K27" s="53"/>
      <c r="L27" s="53"/>
      <c r="M27" s="53"/>
      <c r="N27" s="53"/>
      <c r="O27" s="53"/>
      <c r="P27" s="53"/>
      <c r="Q27" s="53"/>
      <c r="R27" s="53"/>
    </row>
    <row r="28" spans="2:18" s="52" customFormat="1" ht="18.75" customHeight="1">
      <c r="B28" s="108"/>
      <c r="C28" s="108"/>
      <c r="D28" s="108"/>
      <c r="E28" s="108"/>
      <c r="F28" s="621"/>
      <c r="G28" s="621"/>
      <c r="H28" s="53"/>
      <c r="I28" s="53"/>
      <c r="J28" s="53"/>
      <c r="K28" s="53"/>
      <c r="L28" s="53"/>
      <c r="M28" s="53"/>
      <c r="N28" s="53"/>
      <c r="O28" s="53"/>
      <c r="P28" s="53"/>
      <c r="Q28" s="53"/>
      <c r="R28" s="53"/>
    </row>
    <row r="29" spans="2:18" s="52" customFormat="1" ht="20.25">
      <c r="B29" s="108" t="s">
        <v>205</v>
      </c>
      <c r="C29" s="622" t="s">
        <v>204</v>
      </c>
      <c r="D29" s="108"/>
      <c r="E29" s="691" t="s">
        <v>667</v>
      </c>
      <c r="F29" s="691"/>
      <c r="G29" s="691"/>
      <c r="H29" s="53"/>
      <c r="I29" s="53"/>
      <c r="J29" s="53"/>
      <c r="K29" s="53"/>
      <c r="L29" s="53"/>
      <c r="M29" s="53"/>
      <c r="N29" s="53"/>
      <c r="O29" s="53"/>
      <c r="P29" s="53"/>
      <c r="Q29" s="53"/>
      <c r="R29" s="53"/>
    </row>
    <row r="30" spans="2:18" ht="20.25">
      <c r="B30" s="108"/>
      <c r="C30" s="108"/>
      <c r="D30" s="616" t="s">
        <v>75</v>
      </c>
      <c r="E30" s="108"/>
      <c r="F30" s="621"/>
      <c r="G30" s="621"/>
      <c r="I30" s="4"/>
      <c r="J30" s="4"/>
      <c r="K30" s="4"/>
      <c r="L30" s="4"/>
      <c r="M30" s="4"/>
      <c r="N30" s="4"/>
      <c r="O30" s="4"/>
      <c r="P30" s="4"/>
      <c r="Q30" s="4"/>
      <c r="R30" s="4"/>
    </row>
  </sheetData>
  <sheetProtection/>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rintOptions/>
  <pageMargins left="0.47" right="0.38" top="1" bottom="1" header="0.5" footer="0.5"/>
  <pageSetup fitToHeight="1" fitToWidth="1" horizontalDpi="600" verticalDpi="600" orientation="landscape" paperSize="9" scale="77"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1:R56"/>
  <sheetViews>
    <sheetView zoomScale="80" zoomScaleNormal="80" zoomScalePageLayoutView="0" workbookViewId="0" topLeftCell="A22">
      <selection activeCell="K55" sqref="K55"/>
    </sheetView>
  </sheetViews>
  <sheetFormatPr defaultColWidth="9.140625" defaultRowHeight="12.75"/>
  <cols>
    <col min="1" max="2" width="9.140625" style="2" customWidth="1"/>
    <col min="3" max="3" width="56.00390625" style="2" customWidth="1"/>
    <col min="4" max="4" width="11.00390625" style="2" customWidth="1"/>
    <col min="5" max="5" width="10.140625" style="2" bestFit="1" customWidth="1"/>
    <col min="6" max="6" width="10.00390625" style="2" customWidth="1"/>
    <col min="7" max="7" width="10.421875" style="2" customWidth="1"/>
    <col min="8" max="9" width="9.8515625" style="2" customWidth="1"/>
    <col min="10" max="10" width="10.00390625" style="2" customWidth="1"/>
    <col min="11" max="16" width="9.140625" style="2" customWidth="1"/>
    <col min="17" max="17" width="22.28125" style="2" customWidth="1"/>
    <col min="18" max="18" width="13.140625" style="4" customWidth="1"/>
    <col min="19" max="16384" width="9.140625" style="2" customWidth="1"/>
  </cols>
  <sheetData>
    <row r="1" spans="2:17" ht="15.75">
      <c r="B1" s="1" t="s">
        <v>799</v>
      </c>
      <c r="Q1" s="14" t="s">
        <v>647</v>
      </c>
    </row>
    <row r="2" ht="15.75">
      <c r="B2" s="1" t="s">
        <v>800</v>
      </c>
    </row>
    <row r="3" spans="2:17" ht="20.25">
      <c r="B3" s="682" t="s">
        <v>69</v>
      </c>
      <c r="C3" s="682"/>
      <c r="D3" s="682"/>
      <c r="E3" s="682"/>
      <c r="F3" s="682"/>
      <c r="G3" s="682"/>
      <c r="H3" s="682"/>
      <c r="I3" s="682"/>
      <c r="J3" s="682"/>
      <c r="K3" s="682"/>
      <c r="L3" s="682"/>
      <c r="M3" s="682"/>
      <c r="N3" s="682"/>
      <c r="O3" s="682"/>
      <c r="P3" s="682"/>
      <c r="Q3" s="682"/>
    </row>
    <row r="4" ht="16.5" thickBot="1">
      <c r="E4" s="9"/>
    </row>
    <row r="5" spans="2:18" ht="15.75">
      <c r="B5" s="696" t="s">
        <v>9</v>
      </c>
      <c r="C5" s="642" t="s">
        <v>6</v>
      </c>
      <c r="D5" s="699" t="s">
        <v>70</v>
      </c>
      <c r="E5" s="642" t="s">
        <v>24</v>
      </c>
      <c r="F5" s="642"/>
      <c r="G5" s="642"/>
      <c r="H5" s="642"/>
      <c r="I5" s="642"/>
      <c r="J5" s="642"/>
      <c r="K5" s="642"/>
      <c r="L5" s="642"/>
      <c r="M5" s="642"/>
      <c r="N5" s="642"/>
      <c r="O5" s="642"/>
      <c r="P5" s="642"/>
      <c r="Q5" s="244" t="s">
        <v>7</v>
      </c>
      <c r="R5" s="13"/>
    </row>
    <row r="6" spans="2:17" ht="16.5" customHeight="1">
      <c r="B6" s="697"/>
      <c r="C6" s="701"/>
      <c r="D6" s="700"/>
      <c r="E6" s="695" t="s">
        <v>12</v>
      </c>
      <c r="F6" s="695" t="s">
        <v>13</v>
      </c>
      <c r="G6" s="695" t="s">
        <v>14</v>
      </c>
      <c r="H6" s="695" t="s">
        <v>15</v>
      </c>
      <c r="I6" s="695" t="s">
        <v>16</v>
      </c>
      <c r="J6" s="695" t="s">
        <v>17</v>
      </c>
      <c r="K6" s="695" t="s">
        <v>18</v>
      </c>
      <c r="L6" s="695" t="s">
        <v>19</v>
      </c>
      <c r="M6" s="695" t="s">
        <v>20</v>
      </c>
      <c r="N6" s="695" t="s">
        <v>21</v>
      </c>
      <c r="O6" s="695" t="s">
        <v>22</v>
      </c>
      <c r="P6" s="695" t="s">
        <v>23</v>
      </c>
      <c r="Q6" s="245" t="s">
        <v>25</v>
      </c>
    </row>
    <row r="7" spans="2:17" ht="20.25" customHeight="1">
      <c r="B7" s="698"/>
      <c r="C7" s="701"/>
      <c r="D7" s="700"/>
      <c r="E7" s="695"/>
      <c r="F7" s="695"/>
      <c r="G7" s="695"/>
      <c r="H7" s="695"/>
      <c r="I7" s="695"/>
      <c r="J7" s="695"/>
      <c r="K7" s="695"/>
      <c r="L7" s="695"/>
      <c r="M7" s="695"/>
      <c r="N7" s="695"/>
      <c r="O7" s="695"/>
      <c r="P7" s="695"/>
      <c r="Q7" s="245" t="s">
        <v>803</v>
      </c>
    </row>
    <row r="8" spans="2:17" ht="15.75">
      <c r="B8" s="160" t="s">
        <v>79</v>
      </c>
      <c r="C8" s="342" t="s">
        <v>775</v>
      </c>
      <c r="D8" s="343">
        <v>2200</v>
      </c>
      <c r="E8" s="398">
        <v>2400</v>
      </c>
      <c r="F8" s="398">
        <v>2400</v>
      </c>
      <c r="G8" s="398">
        <v>2400</v>
      </c>
      <c r="H8" s="398">
        <v>2400</v>
      </c>
      <c r="I8" s="398">
        <v>2400</v>
      </c>
      <c r="J8" s="398">
        <v>2400</v>
      </c>
      <c r="K8" s="12"/>
      <c r="L8" s="12"/>
      <c r="M8" s="12"/>
      <c r="N8" s="12"/>
      <c r="O8" s="12"/>
      <c r="P8" s="12"/>
      <c r="Q8" s="245"/>
    </row>
    <row r="9" spans="2:17" ht="15.75">
      <c r="B9" s="160" t="s">
        <v>80</v>
      </c>
      <c r="C9" s="342" t="s">
        <v>776</v>
      </c>
      <c r="D9" s="343">
        <v>1700</v>
      </c>
      <c r="E9" s="398">
        <v>1870</v>
      </c>
      <c r="F9" s="398">
        <v>1870</v>
      </c>
      <c r="G9" s="398">
        <v>1870</v>
      </c>
      <c r="H9" s="398">
        <v>1870</v>
      </c>
      <c r="I9" s="398">
        <v>1870</v>
      </c>
      <c r="J9" s="398">
        <v>1870</v>
      </c>
      <c r="K9" s="12"/>
      <c r="L9" s="12"/>
      <c r="M9" s="12"/>
      <c r="N9" s="12"/>
      <c r="O9" s="12"/>
      <c r="P9" s="12"/>
      <c r="Q9" s="245"/>
    </row>
    <row r="10" spans="2:17" ht="15.75">
      <c r="B10" s="160" t="s">
        <v>81</v>
      </c>
      <c r="C10" s="342" t="s">
        <v>777</v>
      </c>
      <c r="D10" s="343">
        <v>840</v>
      </c>
      <c r="E10" s="398">
        <v>920</v>
      </c>
      <c r="F10" s="398">
        <v>920</v>
      </c>
      <c r="G10" s="398">
        <v>920</v>
      </c>
      <c r="H10" s="398">
        <v>920</v>
      </c>
      <c r="I10" s="398">
        <v>920</v>
      </c>
      <c r="J10" s="398">
        <v>920</v>
      </c>
      <c r="K10" s="12"/>
      <c r="L10" s="12"/>
      <c r="M10" s="12"/>
      <c r="N10" s="12"/>
      <c r="O10" s="12"/>
      <c r="P10" s="12"/>
      <c r="Q10" s="245"/>
    </row>
    <row r="11" spans="2:18" ht="31.5">
      <c r="B11" s="160" t="s">
        <v>82</v>
      </c>
      <c r="C11" s="342" t="s">
        <v>778</v>
      </c>
      <c r="D11" s="343">
        <v>480</v>
      </c>
      <c r="E11" s="398">
        <v>530</v>
      </c>
      <c r="F11" s="398">
        <v>530</v>
      </c>
      <c r="G11" s="398">
        <v>530</v>
      </c>
      <c r="H11" s="398">
        <v>530</v>
      </c>
      <c r="I11" s="398">
        <v>530</v>
      </c>
      <c r="J11" s="398">
        <v>530</v>
      </c>
      <c r="K11" s="12"/>
      <c r="L11" s="12"/>
      <c r="M11" s="12"/>
      <c r="N11" s="12"/>
      <c r="O11" s="12"/>
      <c r="P11" s="12"/>
      <c r="Q11" s="245"/>
      <c r="R11" s="16"/>
    </row>
    <row r="12" spans="2:17" ht="36" customHeight="1">
      <c r="B12" s="160" t="s">
        <v>83</v>
      </c>
      <c r="C12" s="342" t="s">
        <v>779</v>
      </c>
      <c r="D12" s="343">
        <v>240</v>
      </c>
      <c r="E12" s="398">
        <v>265</v>
      </c>
      <c r="F12" s="398">
        <v>265</v>
      </c>
      <c r="G12" s="398">
        <v>265</v>
      </c>
      <c r="H12" s="398">
        <v>265</v>
      </c>
      <c r="I12" s="398">
        <v>265</v>
      </c>
      <c r="J12" s="398">
        <v>265</v>
      </c>
      <c r="K12" s="12"/>
      <c r="L12" s="12"/>
      <c r="M12" s="12"/>
      <c r="N12" s="12"/>
      <c r="O12" s="12"/>
      <c r="P12" s="12"/>
      <c r="Q12" s="245"/>
    </row>
    <row r="13" spans="2:17" ht="15.75" customHeight="1">
      <c r="B13" s="160" t="s">
        <v>84</v>
      </c>
      <c r="C13" s="342" t="s">
        <v>780</v>
      </c>
      <c r="D13" s="343">
        <v>320</v>
      </c>
      <c r="E13" s="398">
        <v>350</v>
      </c>
      <c r="F13" s="398">
        <v>350</v>
      </c>
      <c r="G13" s="398">
        <v>350</v>
      </c>
      <c r="H13" s="398">
        <v>350</v>
      </c>
      <c r="I13" s="398">
        <v>350</v>
      </c>
      <c r="J13" s="398">
        <v>350</v>
      </c>
      <c r="K13" s="12"/>
      <c r="L13" s="12"/>
      <c r="M13" s="12"/>
      <c r="N13" s="12"/>
      <c r="O13" s="12"/>
      <c r="P13" s="12"/>
      <c r="Q13" s="245"/>
    </row>
    <row r="14" spans="2:17" ht="15.75" customHeight="1">
      <c r="B14" s="160" t="s">
        <v>85</v>
      </c>
      <c r="C14" s="342" t="s">
        <v>781</v>
      </c>
      <c r="D14" s="343">
        <v>520</v>
      </c>
      <c r="E14" s="398">
        <v>570</v>
      </c>
      <c r="F14" s="398">
        <v>570</v>
      </c>
      <c r="G14" s="398">
        <v>570</v>
      </c>
      <c r="H14" s="398">
        <v>570</v>
      </c>
      <c r="I14" s="398">
        <v>570</v>
      </c>
      <c r="J14" s="398">
        <v>570</v>
      </c>
      <c r="K14" s="12"/>
      <c r="L14" s="12"/>
      <c r="M14" s="12"/>
      <c r="N14" s="12"/>
      <c r="O14" s="12"/>
      <c r="P14" s="12"/>
      <c r="Q14" s="245"/>
    </row>
    <row r="15" spans="2:17" ht="15.75" customHeight="1">
      <c r="B15" s="160" t="s">
        <v>86</v>
      </c>
      <c r="C15" s="342" t="s">
        <v>782</v>
      </c>
      <c r="D15" s="343">
        <v>730</v>
      </c>
      <c r="E15" s="398">
        <v>800</v>
      </c>
      <c r="F15" s="398">
        <v>800</v>
      </c>
      <c r="G15" s="398">
        <v>800</v>
      </c>
      <c r="H15" s="398">
        <v>800</v>
      </c>
      <c r="I15" s="398">
        <v>800</v>
      </c>
      <c r="J15" s="398">
        <v>800</v>
      </c>
      <c r="K15" s="12"/>
      <c r="L15" s="12"/>
      <c r="M15" s="12"/>
      <c r="N15" s="12"/>
      <c r="O15" s="12"/>
      <c r="P15" s="12"/>
      <c r="Q15" s="245"/>
    </row>
    <row r="16" spans="2:17" ht="15.75" customHeight="1">
      <c r="B16" s="160" t="s">
        <v>87</v>
      </c>
      <c r="C16" s="342" t="s">
        <v>783</v>
      </c>
      <c r="D16" s="343">
        <v>945</v>
      </c>
      <c r="E16" s="398">
        <v>1040</v>
      </c>
      <c r="F16" s="398">
        <v>1040</v>
      </c>
      <c r="G16" s="398">
        <v>1040</v>
      </c>
      <c r="H16" s="398">
        <v>1040</v>
      </c>
      <c r="I16" s="398">
        <v>1040</v>
      </c>
      <c r="J16" s="398">
        <v>1040</v>
      </c>
      <c r="K16" s="12"/>
      <c r="L16" s="12"/>
      <c r="M16" s="12"/>
      <c r="N16" s="12"/>
      <c r="O16" s="12"/>
      <c r="P16" s="12"/>
      <c r="Q16" s="245"/>
    </row>
    <row r="17" spans="2:17" ht="15.75">
      <c r="B17" s="160" t="s">
        <v>88</v>
      </c>
      <c r="C17" s="342" t="s">
        <v>784</v>
      </c>
      <c r="D17" s="343">
        <v>7200</v>
      </c>
      <c r="E17" s="398">
        <v>7200</v>
      </c>
      <c r="F17" s="398">
        <v>7200</v>
      </c>
      <c r="G17" s="398">
        <v>7200</v>
      </c>
      <c r="H17" s="398">
        <v>7200</v>
      </c>
      <c r="I17" s="398">
        <v>7200</v>
      </c>
      <c r="J17" s="398">
        <v>7200</v>
      </c>
      <c r="K17" s="12"/>
      <c r="L17" s="12"/>
      <c r="M17" s="12"/>
      <c r="N17" s="12"/>
      <c r="O17" s="12"/>
      <c r="P17" s="12"/>
      <c r="Q17" s="245"/>
    </row>
    <row r="18" spans="2:17" ht="15.75">
      <c r="B18" s="160" t="s">
        <v>89</v>
      </c>
      <c r="C18" s="342" t="s">
        <v>785</v>
      </c>
      <c r="D18" s="343">
        <v>1650</v>
      </c>
      <c r="E18" s="398">
        <v>1650</v>
      </c>
      <c r="F18" s="398">
        <v>1650</v>
      </c>
      <c r="G18" s="398">
        <v>1650</v>
      </c>
      <c r="H18" s="398">
        <v>1650</v>
      </c>
      <c r="I18" s="398">
        <v>1650</v>
      </c>
      <c r="J18" s="398">
        <v>1650</v>
      </c>
      <c r="K18" s="12"/>
      <c r="L18" s="12"/>
      <c r="M18" s="12"/>
      <c r="N18" s="12"/>
      <c r="O18" s="12"/>
      <c r="P18" s="12"/>
      <c r="Q18" s="245"/>
    </row>
    <row r="19" spans="2:17" ht="15.75">
      <c r="B19" s="160" t="s">
        <v>90</v>
      </c>
      <c r="C19" s="342" t="s">
        <v>786</v>
      </c>
      <c r="D19" s="343">
        <v>1650</v>
      </c>
      <c r="E19" s="398">
        <v>1650</v>
      </c>
      <c r="F19" s="398">
        <v>1650</v>
      </c>
      <c r="G19" s="398">
        <v>1650</v>
      </c>
      <c r="H19" s="398">
        <v>1650</v>
      </c>
      <c r="I19" s="398">
        <v>1650</v>
      </c>
      <c r="J19" s="398">
        <v>1650</v>
      </c>
      <c r="K19" s="12"/>
      <c r="L19" s="12"/>
      <c r="M19" s="12"/>
      <c r="N19" s="12"/>
      <c r="O19" s="12"/>
      <c r="P19" s="12"/>
      <c r="Q19" s="245"/>
    </row>
    <row r="20" spans="2:17" ht="15.75">
      <c r="B20" s="160" t="s">
        <v>91</v>
      </c>
      <c r="C20" s="342" t="s">
        <v>787</v>
      </c>
      <c r="D20" s="343">
        <v>33</v>
      </c>
      <c r="E20" s="398">
        <v>33</v>
      </c>
      <c r="F20" s="398">
        <v>33</v>
      </c>
      <c r="G20" s="398">
        <v>33</v>
      </c>
      <c r="H20" s="398">
        <v>33</v>
      </c>
      <c r="I20" s="398">
        <v>33</v>
      </c>
      <c r="J20" s="398">
        <v>33</v>
      </c>
      <c r="K20" s="12"/>
      <c r="L20" s="12"/>
      <c r="M20" s="12"/>
      <c r="N20" s="12"/>
      <c r="O20" s="12"/>
      <c r="P20" s="12"/>
      <c r="Q20" s="245"/>
    </row>
    <row r="21" spans="2:17" ht="15.75">
      <c r="B21" s="160" t="s">
        <v>92</v>
      </c>
      <c r="C21" s="342" t="s">
        <v>788</v>
      </c>
      <c r="D21" s="343">
        <v>6600</v>
      </c>
      <c r="E21" s="399">
        <v>6600</v>
      </c>
      <c r="F21" s="399">
        <v>6600</v>
      </c>
      <c r="G21" s="399">
        <v>6600</v>
      </c>
      <c r="H21" s="399">
        <v>6600</v>
      </c>
      <c r="I21" s="399">
        <v>6600</v>
      </c>
      <c r="J21" s="399">
        <v>6600</v>
      </c>
      <c r="K21" s="12"/>
      <c r="L21" s="12"/>
      <c r="M21" s="12"/>
      <c r="N21" s="12"/>
      <c r="O21" s="12"/>
      <c r="P21" s="12"/>
      <c r="Q21" s="245"/>
    </row>
    <row r="22" spans="2:17" ht="15.75">
      <c r="B22" s="344" t="s">
        <v>93</v>
      </c>
      <c r="C22" s="342" t="s">
        <v>789</v>
      </c>
      <c r="D22" s="539">
        <v>110</v>
      </c>
      <c r="E22" s="400">
        <v>110</v>
      </c>
      <c r="F22" s="400">
        <v>110</v>
      </c>
      <c r="G22" s="400">
        <v>110</v>
      </c>
      <c r="H22" s="400">
        <v>110</v>
      </c>
      <c r="I22" s="400">
        <v>110</v>
      </c>
      <c r="J22" s="400">
        <v>110</v>
      </c>
      <c r="K22" s="345"/>
      <c r="L22" s="345"/>
      <c r="M22" s="345"/>
      <c r="N22" s="345"/>
      <c r="O22" s="345"/>
      <c r="P22" s="345"/>
      <c r="Q22" s="346"/>
    </row>
    <row r="23" spans="2:17" ht="15.75" customHeight="1">
      <c r="B23" s="477" t="s">
        <v>791</v>
      </c>
      <c r="C23" s="474" t="s">
        <v>790</v>
      </c>
      <c r="D23" s="540">
        <v>30</v>
      </c>
      <c r="E23" s="475">
        <v>30</v>
      </c>
      <c r="F23" s="475">
        <v>30</v>
      </c>
      <c r="G23" s="475">
        <v>30</v>
      </c>
      <c r="H23" s="475">
        <v>30</v>
      </c>
      <c r="I23" s="475">
        <v>30</v>
      </c>
      <c r="J23" s="475">
        <v>30</v>
      </c>
      <c r="K23" s="476"/>
      <c r="L23" s="476"/>
      <c r="M23" s="476"/>
      <c r="N23" s="476"/>
      <c r="O23" s="476"/>
      <c r="P23" s="476"/>
      <c r="Q23" s="478"/>
    </row>
    <row r="24" spans="2:17" ht="15.75" customHeight="1">
      <c r="B24" s="477" t="s">
        <v>805</v>
      </c>
      <c r="C24" s="474" t="s">
        <v>813</v>
      </c>
      <c r="D24" s="540">
        <v>5300</v>
      </c>
      <c r="E24" s="475">
        <v>5830</v>
      </c>
      <c r="F24" s="475">
        <v>5830</v>
      </c>
      <c r="G24" s="475">
        <v>5830</v>
      </c>
      <c r="H24" s="475">
        <v>5830</v>
      </c>
      <c r="I24" s="475">
        <v>5830</v>
      </c>
      <c r="J24" s="475">
        <v>5830</v>
      </c>
      <c r="K24" s="476"/>
      <c r="L24" s="476"/>
      <c r="M24" s="476"/>
      <c r="N24" s="476"/>
      <c r="O24" s="476"/>
      <c r="P24" s="476"/>
      <c r="Q24" s="478"/>
    </row>
    <row r="25" spans="2:17" ht="15.75" customHeight="1">
      <c r="B25" s="477" t="s">
        <v>806</v>
      </c>
      <c r="C25" s="474" t="s">
        <v>814</v>
      </c>
      <c r="D25" s="540">
        <v>17000</v>
      </c>
      <c r="E25" s="475">
        <v>18700</v>
      </c>
      <c r="F25" s="475">
        <v>18700</v>
      </c>
      <c r="G25" s="475">
        <v>18700</v>
      </c>
      <c r="H25" s="475">
        <v>18700</v>
      </c>
      <c r="I25" s="475">
        <v>18700</v>
      </c>
      <c r="J25" s="475">
        <v>18700</v>
      </c>
      <c r="K25" s="476"/>
      <c r="L25" s="476"/>
      <c r="M25" s="476"/>
      <c r="N25" s="476"/>
      <c r="O25" s="476"/>
      <c r="P25" s="476"/>
      <c r="Q25" s="478"/>
    </row>
    <row r="26" spans="2:17" ht="15.75" customHeight="1">
      <c r="B26" s="477" t="s">
        <v>807</v>
      </c>
      <c r="C26" s="474" t="s">
        <v>815</v>
      </c>
      <c r="D26" s="540">
        <v>8700</v>
      </c>
      <c r="E26" s="475">
        <v>9570</v>
      </c>
      <c r="F26" s="475">
        <v>9570</v>
      </c>
      <c r="G26" s="475">
        <v>9570</v>
      </c>
      <c r="H26" s="475">
        <v>9570</v>
      </c>
      <c r="I26" s="475">
        <v>9570</v>
      </c>
      <c r="J26" s="475">
        <v>9570</v>
      </c>
      <c r="K26" s="476"/>
      <c r="L26" s="476"/>
      <c r="M26" s="476"/>
      <c r="N26" s="476"/>
      <c r="O26" s="476"/>
      <c r="P26" s="476"/>
      <c r="Q26" s="478"/>
    </row>
    <row r="27" spans="2:17" ht="15.75" customHeight="1">
      <c r="B27" s="477" t="s">
        <v>808</v>
      </c>
      <c r="C27" s="474" t="s">
        <v>816</v>
      </c>
      <c r="D27" s="540">
        <v>6600</v>
      </c>
      <c r="E27" s="475">
        <v>7260</v>
      </c>
      <c r="F27" s="475">
        <v>7260</v>
      </c>
      <c r="G27" s="475">
        <v>7260</v>
      </c>
      <c r="H27" s="475">
        <v>7260</v>
      </c>
      <c r="I27" s="475">
        <v>7260</v>
      </c>
      <c r="J27" s="475">
        <v>7260</v>
      </c>
      <c r="K27" s="476"/>
      <c r="L27" s="476"/>
      <c r="M27" s="476"/>
      <c r="N27" s="476"/>
      <c r="O27" s="476"/>
      <c r="P27" s="476"/>
      <c r="Q27" s="478"/>
    </row>
    <row r="28" spans="2:17" ht="15.75" customHeight="1">
      <c r="B28" s="477" t="s">
        <v>809</v>
      </c>
      <c r="C28" s="474" t="s">
        <v>817</v>
      </c>
      <c r="D28" s="540">
        <v>3000</v>
      </c>
      <c r="E28" s="475">
        <v>3300</v>
      </c>
      <c r="F28" s="475">
        <v>3300</v>
      </c>
      <c r="G28" s="475">
        <v>3300</v>
      </c>
      <c r="H28" s="475">
        <v>3300</v>
      </c>
      <c r="I28" s="475">
        <v>3300</v>
      </c>
      <c r="J28" s="475">
        <v>3300</v>
      </c>
      <c r="K28" s="476"/>
      <c r="L28" s="476"/>
      <c r="M28" s="476"/>
      <c r="N28" s="476"/>
      <c r="O28" s="476"/>
      <c r="P28" s="476"/>
      <c r="Q28" s="478"/>
    </row>
    <row r="29" spans="2:17" ht="15.75" customHeight="1">
      <c r="B29" s="477" t="s">
        <v>810</v>
      </c>
      <c r="C29" s="474" t="s">
        <v>818</v>
      </c>
      <c r="D29" s="540">
        <v>1500</v>
      </c>
      <c r="E29" s="475">
        <v>1650</v>
      </c>
      <c r="F29" s="475">
        <v>1650</v>
      </c>
      <c r="G29" s="475">
        <v>1650</v>
      </c>
      <c r="H29" s="475">
        <v>1650</v>
      </c>
      <c r="I29" s="475">
        <v>1650</v>
      </c>
      <c r="J29" s="475">
        <v>1650</v>
      </c>
      <c r="K29" s="476"/>
      <c r="L29" s="476"/>
      <c r="M29" s="476"/>
      <c r="N29" s="476"/>
      <c r="O29" s="476"/>
      <c r="P29" s="476"/>
      <c r="Q29" s="478"/>
    </row>
    <row r="30" spans="2:17" ht="15.75" customHeight="1">
      <c r="B30" s="477" t="s">
        <v>811</v>
      </c>
      <c r="C30" s="474" t="s">
        <v>819</v>
      </c>
      <c r="D30" s="540">
        <v>4500</v>
      </c>
      <c r="E30" s="475">
        <v>4950</v>
      </c>
      <c r="F30" s="475">
        <v>4950</v>
      </c>
      <c r="G30" s="475">
        <v>4950</v>
      </c>
      <c r="H30" s="475">
        <v>4950</v>
      </c>
      <c r="I30" s="475">
        <v>4950</v>
      </c>
      <c r="J30" s="475">
        <v>4950</v>
      </c>
      <c r="K30" s="476"/>
      <c r="L30" s="476"/>
      <c r="M30" s="476"/>
      <c r="N30" s="476"/>
      <c r="O30" s="476"/>
      <c r="P30" s="476"/>
      <c r="Q30" s="478"/>
    </row>
    <row r="31" spans="2:17" ht="16.5" customHeight="1">
      <c r="B31" s="477" t="s">
        <v>812</v>
      </c>
      <c r="C31" s="474" t="s">
        <v>820</v>
      </c>
      <c r="D31" s="540">
        <v>39000</v>
      </c>
      <c r="E31" s="475">
        <v>42900</v>
      </c>
      <c r="F31" s="475">
        <v>42900</v>
      </c>
      <c r="G31" s="475">
        <v>42900</v>
      </c>
      <c r="H31" s="475">
        <v>42900</v>
      </c>
      <c r="I31" s="475">
        <v>42900</v>
      </c>
      <c r="J31" s="475">
        <v>42900</v>
      </c>
      <c r="K31" s="476"/>
      <c r="L31" s="476"/>
      <c r="M31" s="476"/>
      <c r="N31" s="476"/>
      <c r="O31" s="476"/>
      <c r="P31" s="476"/>
      <c r="Q31" s="478"/>
    </row>
    <row r="32" spans="2:17" ht="16.5" customHeight="1">
      <c r="B32" s="477" t="s">
        <v>821</v>
      </c>
      <c r="C32" s="474" t="s">
        <v>824</v>
      </c>
      <c r="D32" s="540">
        <v>110</v>
      </c>
      <c r="E32" s="475">
        <v>120</v>
      </c>
      <c r="F32" s="475">
        <v>120</v>
      </c>
      <c r="G32" s="475">
        <v>120</v>
      </c>
      <c r="H32" s="475">
        <v>120</v>
      </c>
      <c r="I32" s="475">
        <v>120</v>
      </c>
      <c r="J32" s="475">
        <v>120</v>
      </c>
      <c r="K32" s="476"/>
      <c r="L32" s="476"/>
      <c r="M32" s="476"/>
      <c r="N32" s="476"/>
      <c r="O32" s="476"/>
      <c r="P32" s="476"/>
      <c r="Q32" s="478"/>
    </row>
    <row r="33" spans="2:17" ht="16.5" customHeight="1">
      <c r="B33" s="477" t="s">
        <v>822</v>
      </c>
      <c r="C33" s="474" t="s">
        <v>825</v>
      </c>
      <c r="D33" s="540">
        <v>90</v>
      </c>
      <c r="E33" s="475">
        <v>90</v>
      </c>
      <c r="F33" s="475">
        <v>90</v>
      </c>
      <c r="G33" s="475">
        <v>90</v>
      </c>
      <c r="H33" s="475">
        <v>90</v>
      </c>
      <c r="I33" s="475">
        <v>90</v>
      </c>
      <c r="J33" s="475">
        <v>90</v>
      </c>
      <c r="K33" s="476"/>
      <c r="L33" s="476"/>
      <c r="M33" s="476"/>
      <c r="N33" s="476"/>
      <c r="O33" s="476"/>
      <c r="P33" s="476"/>
      <c r="Q33" s="478"/>
    </row>
    <row r="34" spans="2:17" ht="16.5" customHeight="1">
      <c r="B34" s="477" t="s">
        <v>823</v>
      </c>
      <c r="C34" s="474" t="s">
        <v>826</v>
      </c>
      <c r="D34" s="540">
        <v>120</v>
      </c>
      <c r="E34" s="475">
        <v>120</v>
      </c>
      <c r="F34" s="475">
        <v>120</v>
      </c>
      <c r="G34" s="475">
        <v>120</v>
      </c>
      <c r="H34" s="475">
        <v>120</v>
      </c>
      <c r="I34" s="475">
        <v>120</v>
      </c>
      <c r="J34" s="475">
        <v>120</v>
      </c>
      <c r="K34" s="476"/>
      <c r="L34" s="476"/>
      <c r="M34" s="476"/>
      <c r="N34" s="476"/>
      <c r="O34" s="476"/>
      <c r="P34" s="476"/>
      <c r="Q34" s="478"/>
    </row>
    <row r="35" spans="2:17" ht="16.5" customHeight="1">
      <c r="B35" s="477" t="s">
        <v>827</v>
      </c>
      <c r="C35" s="474" t="s">
        <v>830</v>
      </c>
      <c r="D35" s="540">
        <v>8.8</v>
      </c>
      <c r="E35" s="475">
        <v>8.8</v>
      </c>
      <c r="F35" s="475">
        <v>8.8</v>
      </c>
      <c r="G35" s="475">
        <v>8.8</v>
      </c>
      <c r="H35" s="475">
        <v>8.8</v>
      </c>
      <c r="I35" s="475">
        <v>8.8</v>
      </c>
      <c r="J35" s="475">
        <v>8.8</v>
      </c>
      <c r="K35" s="476"/>
      <c r="L35" s="476"/>
      <c r="M35" s="476"/>
      <c r="N35" s="476"/>
      <c r="O35" s="476"/>
      <c r="P35" s="476"/>
      <c r="Q35" s="478"/>
    </row>
    <row r="36" spans="2:17" ht="16.5" customHeight="1">
      <c r="B36" s="477" t="s">
        <v>828</v>
      </c>
      <c r="C36" s="474" t="s">
        <v>831</v>
      </c>
      <c r="D36" s="540">
        <v>9.6</v>
      </c>
      <c r="E36" s="475">
        <v>9.6</v>
      </c>
      <c r="F36" s="475">
        <v>9.6</v>
      </c>
      <c r="G36" s="475">
        <v>9.6</v>
      </c>
      <c r="H36" s="475">
        <v>9.6</v>
      </c>
      <c r="I36" s="475">
        <v>9.6</v>
      </c>
      <c r="J36" s="475">
        <v>9.6</v>
      </c>
      <c r="K36" s="476"/>
      <c r="L36" s="476"/>
      <c r="M36" s="476"/>
      <c r="N36" s="476"/>
      <c r="O36" s="476"/>
      <c r="P36" s="476"/>
      <c r="Q36" s="478"/>
    </row>
    <row r="37" spans="2:17" ht="16.5" customHeight="1">
      <c r="B37" s="477" t="s">
        <v>829</v>
      </c>
      <c r="C37" s="474" t="s">
        <v>832</v>
      </c>
      <c r="D37" s="540">
        <v>24</v>
      </c>
      <c r="E37" s="475">
        <v>24</v>
      </c>
      <c r="F37" s="475">
        <v>24</v>
      </c>
      <c r="G37" s="475">
        <v>24</v>
      </c>
      <c r="H37" s="475">
        <v>24</v>
      </c>
      <c r="I37" s="475">
        <v>24</v>
      </c>
      <c r="J37" s="475">
        <v>24</v>
      </c>
      <c r="K37" s="546"/>
      <c r="L37" s="546"/>
      <c r="M37" s="546"/>
      <c r="N37" s="546"/>
      <c r="O37" s="546"/>
      <c r="P37" s="546"/>
      <c r="Q37" s="547"/>
    </row>
    <row r="38" spans="2:17" ht="16.5" customHeight="1">
      <c r="B38" s="477" t="s">
        <v>845</v>
      </c>
      <c r="C38" s="474" t="s">
        <v>852</v>
      </c>
      <c r="D38" s="540">
        <v>0</v>
      </c>
      <c r="E38" s="475">
        <v>100</v>
      </c>
      <c r="F38" s="475">
        <v>100</v>
      </c>
      <c r="G38" s="475">
        <v>100</v>
      </c>
      <c r="H38" s="475">
        <v>100</v>
      </c>
      <c r="I38" s="475">
        <v>100</v>
      </c>
      <c r="J38" s="475">
        <v>100</v>
      </c>
      <c r="K38" s="546"/>
      <c r="L38" s="546"/>
      <c r="M38" s="546"/>
      <c r="N38" s="546"/>
      <c r="O38" s="546"/>
      <c r="P38" s="546"/>
      <c r="Q38" s="547"/>
    </row>
    <row r="39" spans="2:17" ht="16.5" customHeight="1">
      <c r="B39" s="477" t="s">
        <v>846</v>
      </c>
      <c r="C39" s="474" t="s">
        <v>853</v>
      </c>
      <c r="D39" s="540">
        <v>0</v>
      </c>
      <c r="E39" s="475">
        <v>200</v>
      </c>
      <c r="F39" s="475">
        <v>200</v>
      </c>
      <c r="G39" s="475">
        <v>200</v>
      </c>
      <c r="H39" s="475">
        <v>200</v>
      </c>
      <c r="I39" s="475">
        <v>200</v>
      </c>
      <c r="J39" s="475">
        <v>200</v>
      </c>
      <c r="K39" s="546"/>
      <c r="L39" s="546"/>
      <c r="M39" s="546"/>
      <c r="N39" s="546"/>
      <c r="O39" s="546"/>
      <c r="P39" s="546"/>
      <c r="Q39" s="547"/>
    </row>
    <row r="40" spans="2:17" ht="16.5" customHeight="1">
      <c r="B40" s="477" t="s">
        <v>847</v>
      </c>
      <c r="C40" s="474" t="s">
        <v>854</v>
      </c>
      <c r="D40" s="540">
        <v>0</v>
      </c>
      <c r="E40" s="475">
        <v>300</v>
      </c>
      <c r="F40" s="475">
        <v>300</v>
      </c>
      <c r="G40" s="475">
        <v>300</v>
      </c>
      <c r="H40" s="475">
        <v>300</v>
      </c>
      <c r="I40" s="475">
        <v>300</v>
      </c>
      <c r="J40" s="475">
        <v>300</v>
      </c>
      <c r="K40" s="546"/>
      <c r="L40" s="546"/>
      <c r="M40" s="546"/>
      <c r="N40" s="546"/>
      <c r="O40" s="546"/>
      <c r="P40" s="546"/>
      <c r="Q40" s="547"/>
    </row>
    <row r="41" spans="2:17" ht="16.5" customHeight="1">
      <c r="B41" s="477" t="s">
        <v>848</v>
      </c>
      <c r="C41" s="474" t="s">
        <v>855</v>
      </c>
      <c r="D41" s="540">
        <v>0</v>
      </c>
      <c r="E41" s="475">
        <v>100</v>
      </c>
      <c r="F41" s="475">
        <v>100</v>
      </c>
      <c r="G41" s="475">
        <v>100</v>
      </c>
      <c r="H41" s="475">
        <v>100</v>
      </c>
      <c r="I41" s="475">
        <v>100</v>
      </c>
      <c r="J41" s="475">
        <v>100</v>
      </c>
      <c r="K41" s="546"/>
      <c r="L41" s="546"/>
      <c r="M41" s="546"/>
      <c r="N41" s="546"/>
      <c r="O41" s="546"/>
      <c r="P41" s="546"/>
      <c r="Q41" s="547"/>
    </row>
    <row r="42" spans="2:17" ht="16.5" customHeight="1">
      <c r="B42" s="542" t="s">
        <v>850</v>
      </c>
      <c r="C42" s="543" t="s">
        <v>856</v>
      </c>
      <c r="D42" s="544">
        <v>0</v>
      </c>
      <c r="E42" s="545">
        <v>300</v>
      </c>
      <c r="F42" s="545">
        <v>300</v>
      </c>
      <c r="G42" s="545">
        <v>300</v>
      </c>
      <c r="H42" s="545">
        <v>300</v>
      </c>
      <c r="I42" s="545">
        <v>300</v>
      </c>
      <c r="J42" s="545">
        <v>300</v>
      </c>
      <c r="K42" s="546"/>
      <c r="L42" s="546"/>
      <c r="M42" s="546"/>
      <c r="N42" s="546"/>
      <c r="O42" s="546"/>
      <c r="P42" s="546"/>
      <c r="Q42" s="547"/>
    </row>
    <row r="43" spans="2:17" ht="16.5" customHeight="1">
      <c r="B43" s="542" t="s">
        <v>849</v>
      </c>
      <c r="C43" s="543" t="s">
        <v>857</v>
      </c>
      <c r="D43" s="544">
        <v>0</v>
      </c>
      <c r="E43" s="545">
        <v>500</v>
      </c>
      <c r="F43" s="545">
        <v>500</v>
      </c>
      <c r="G43" s="545">
        <v>500</v>
      </c>
      <c r="H43" s="545">
        <v>500</v>
      </c>
      <c r="I43" s="545">
        <v>500</v>
      </c>
      <c r="J43" s="545">
        <v>500</v>
      </c>
      <c r="K43" s="546"/>
      <c r="L43" s="546"/>
      <c r="M43" s="546"/>
      <c r="N43" s="546"/>
      <c r="O43" s="546"/>
      <c r="P43" s="546"/>
      <c r="Q43" s="547"/>
    </row>
    <row r="44" spans="2:17" ht="16.5" customHeight="1" thickBot="1">
      <c r="B44" s="405" t="s">
        <v>851</v>
      </c>
      <c r="C44" s="406" t="s">
        <v>858</v>
      </c>
      <c r="D44" s="541">
        <v>0</v>
      </c>
      <c r="E44" s="407">
        <v>1100</v>
      </c>
      <c r="F44" s="407">
        <v>1100</v>
      </c>
      <c r="G44" s="407">
        <v>1100</v>
      </c>
      <c r="H44" s="407">
        <v>1100</v>
      </c>
      <c r="I44" s="407">
        <v>1100</v>
      </c>
      <c r="J44" s="407">
        <v>1100</v>
      </c>
      <c r="K44" s="408"/>
      <c r="L44" s="408"/>
      <c r="M44" s="408"/>
      <c r="N44" s="408"/>
      <c r="O44" s="408"/>
      <c r="P44" s="408"/>
      <c r="Q44" s="409"/>
    </row>
    <row r="45" spans="2:17" ht="16.5" customHeight="1">
      <c r="B45" s="395"/>
      <c r="C45" s="402"/>
      <c r="D45" s="403"/>
      <c r="E45" s="404"/>
      <c r="F45" s="404"/>
      <c r="G45" s="404"/>
      <c r="H45" s="13"/>
      <c r="I45" s="13"/>
      <c r="J45" s="13"/>
      <c r="K45" s="13"/>
      <c r="L45" s="13"/>
      <c r="M45" s="13"/>
      <c r="N45" s="13"/>
      <c r="O45" s="13"/>
      <c r="P45" s="13"/>
      <c r="Q45" s="13"/>
    </row>
    <row r="46" spans="2:17" ht="16.5" customHeight="1">
      <c r="B46" s="395"/>
      <c r="C46" s="402"/>
      <c r="D46" s="403"/>
      <c r="E46" s="404"/>
      <c r="F46" s="404"/>
      <c r="G46" s="404"/>
      <c r="H46" s="13"/>
      <c r="I46" s="13"/>
      <c r="J46" s="13"/>
      <c r="K46" s="13"/>
      <c r="L46" s="13"/>
      <c r="M46" s="13"/>
      <c r="N46" s="13"/>
      <c r="O46" s="13"/>
      <c r="P46" s="13"/>
      <c r="Q46" s="13"/>
    </row>
    <row r="47" spans="2:17" ht="20.25">
      <c r="B47" s="108"/>
      <c r="C47" s="108"/>
      <c r="D47" s="623"/>
      <c r="E47" s="623"/>
      <c r="F47" s="623"/>
      <c r="G47" s="623"/>
      <c r="H47" s="108"/>
      <c r="I47" s="108"/>
      <c r="J47" s="108"/>
      <c r="K47" s="108"/>
      <c r="L47" s="108"/>
      <c r="M47" s="108"/>
      <c r="N47" s="108"/>
      <c r="O47" s="108"/>
      <c r="P47" s="108"/>
      <c r="Q47" s="108"/>
    </row>
    <row r="48" spans="2:17" ht="20.25">
      <c r="B48" s="108" t="s">
        <v>74</v>
      </c>
      <c r="C48" s="622"/>
      <c r="D48" s="623"/>
      <c r="E48" s="623"/>
      <c r="F48" s="623"/>
      <c r="G48" s="623"/>
      <c r="H48" s="108"/>
      <c r="I48" s="108"/>
      <c r="J48" s="108"/>
      <c r="K48" s="108"/>
      <c r="L48" s="108"/>
      <c r="M48" s="624" t="s">
        <v>889</v>
      </c>
      <c r="O48" s="108"/>
      <c r="P48" s="108"/>
      <c r="Q48" s="108"/>
    </row>
    <row r="49" spans="2:17" ht="20.25">
      <c r="B49" s="108"/>
      <c r="C49" s="108"/>
      <c r="D49" s="623"/>
      <c r="E49" s="623"/>
      <c r="F49" s="623"/>
      <c r="G49" s="623"/>
      <c r="H49" s="616" t="s">
        <v>75</v>
      </c>
      <c r="I49" s="108"/>
      <c r="J49" s="108"/>
      <c r="K49" s="108"/>
      <c r="L49" s="108"/>
      <c r="M49" s="108"/>
      <c r="N49" s="108"/>
      <c r="O49" s="108"/>
      <c r="P49" s="108"/>
      <c r="Q49" s="108"/>
    </row>
    <row r="50" spans="4:7" ht="15.75">
      <c r="D50" s="401"/>
      <c r="E50" s="401"/>
      <c r="F50" s="401"/>
      <c r="G50" s="401"/>
    </row>
    <row r="51" spans="4:7" ht="15.75">
      <c r="D51" s="401"/>
      <c r="E51" s="401"/>
      <c r="F51" s="401"/>
      <c r="G51" s="401"/>
    </row>
    <row r="52" spans="4:7" ht="15.75">
      <c r="D52" s="401"/>
      <c r="E52" s="401"/>
      <c r="F52" s="401"/>
      <c r="G52" s="401"/>
    </row>
    <row r="53" spans="4:7" ht="15.75">
      <c r="D53" s="401"/>
      <c r="E53" s="401"/>
      <c r="F53" s="401"/>
      <c r="G53" s="401"/>
    </row>
    <row r="54" spans="4:7" ht="15.75">
      <c r="D54" s="401"/>
      <c r="E54" s="401"/>
      <c r="F54" s="401"/>
      <c r="G54" s="401"/>
    </row>
    <row r="55" spans="4:7" ht="15.75">
      <c r="D55" s="401"/>
      <c r="E55" s="401"/>
      <c r="F55" s="401"/>
      <c r="G55" s="401"/>
    </row>
    <row r="56" spans="4:7" ht="15.75">
      <c r="D56" s="401"/>
      <c r="E56" s="401"/>
      <c r="F56" s="401"/>
      <c r="G56" s="401"/>
    </row>
  </sheetData>
  <sheetProtection/>
  <mergeCells count="17">
    <mergeCell ref="B3:Q3"/>
    <mergeCell ref="B5:B7"/>
    <mergeCell ref="P6:P7"/>
    <mergeCell ref="L6:L7"/>
    <mergeCell ref="M6:M7"/>
    <mergeCell ref="N6:N7"/>
    <mergeCell ref="O6:O7"/>
    <mergeCell ref="J6:J7"/>
    <mergeCell ref="D5:D7"/>
    <mergeCell ref="C5:C7"/>
    <mergeCell ref="E5:P5"/>
    <mergeCell ref="E6:E7"/>
    <mergeCell ref="F6:F7"/>
    <mergeCell ref="K6:K7"/>
    <mergeCell ref="G6:G7"/>
    <mergeCell ref="H6:H7"/>
    <mergeCell ref="I6:I7"/>
  </mergeCells>
  <printOptions/>
  <pageMargins left="0.75" right="0.75" top="1" bottom="1" header="0.5" footer="0.5"/>
  <pageSetup fitToHeight="1" fitToWidth="1" horizontalDpi="600" verticalDpi="600" orientation="landscape" paperSize="9" scale="52" r:id="rId1"/>
  <ignoredErrors>
    <ignoredError sqref="B8:B22" numberStoredAsText="1"/>
  </ignoredErrors>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37">
      <selection activeCell="G61" sqref="G61"/>
    </sheetView>
  </sheetViews>
  <sheetFormatPr defaultColWidth="9.140625" defaultRowHeight="12.75"/>
  <cols>
    <col min="1" max="1" width="19.421875" style="19" customWidth="1"/>
    <col min="2" max="7" width="30.140625" style="19" customWidth="1"/>
    <col min="8" max="8" width="18.8515625" style="19" customWidth="1"/>
    <col min="9" max="9" width="15.57421875" style="19" customWidth="1"/>
    <col min="10" max="16384" width="9.140625" style="19" customWidth="1"/>
  </cols>
  <sheetData>
    <row r="2" ht="17.25" customHeight="1"/>
    <row r="3" spans="2:7" ht="15.75">
      <c r="B3" s="11" t="s">
        <v>801</v>
      </c>
      <c r="C3" s="11"/>
      <c r="D3" s="11"/>
      <c r="E3" s="11"/>
      <c r="F3" s="11"/>
      <c r="G3" s="14" t="s">
        <v>646</v>
      </c>
    </row>
    <row r="4" spans="2:6" ht="15.75">
      <c r="B4" s="11" t="s">
        <v>800</v>
      </c>
      <c r="C4" s="11"/>
      <c r="D4" s="11"/>
      <c r="E4" s="11"/>
      <c r="F4" s="11"/>
    </row>
    <row r="7" spans="2:9" ht="22.5" customHeight="1">
      <c r="B7" s="702" t="s">
        <v>624</v>
      </c>
      <c r="C7" s="702"/>
      <c r="D7" s="702"/>
      <c r="E7" s="702"/>
      <c r="F7" s="702"/>
      <c r="G7" s="702"/>
      <c r="H7" s="21"/>
      <c r="I7" s="21"/>
    </row>
    <row r="8" spans="7:9" ht="15.75">
      <c r="G8" s="20"/>
      <c r="H8" s="20"/>
      <c r="I8" s="20"/>
    </row>
    <row r="9" ht="16.5" thickBot="1">
      <c r="G9" s="121" t="s">
        <v>4</v>
      </c>
    </row>
    <row r="10" spans="2:10" s="76" customFormat="1" ht="18" customHeight="1">
      <c r="B10" s="705" t="s">
        <v>859</v>
      </c>
      <c r="C10" s="706"/>
      <c r="D10" s="706"/>
      <c r="E10" s="706"/>
      <c r="F10" s="706"/>
      <c r="G10" s="707"/>
      <c r="J10" s="77"/>
    </row>
    <row r="11" spans="2:7" s="76" customFormat="1" ht="21.75" customHeight="1">
      <c r="B11" s="708"/>
      <c r="C11" s="709"/>
      <c r="D11" s="709"/>
      <c r="E11" s="709"/>
      <c r="F11" s="709"/>
      <c r="G11" s="710"/>
    </row>
    <row r="12" spans="2:7" s="76" customFormat="1" ht="54.75" customHeight="1">
      <c r="B12" s="155" t="s">
        <v>628</v>
      </c>
      <c r="C12" s="98" t="s">
        <v>66</v>
      </c>
      <c r="D12" s="98" t="s">
        <v>625</v>
      </c>
      <c r="E12" s="98" t="s">
        <v>626</v>
      </c>
      <c r="F12" s="98" t="s">
        <v>630</v>
      </c>
      <c r="G12" s="99" t="s">
        <v>675</v>
      </c>
    </row>
    <row r="13" spans="2:7" s="76" customFormat="1" ht="17.25" customHeight="1">
      <c r="B13" s="97"/>
      <c r="C13" s="98">
        <v>1</v>
      </c>
      <c r="D13" s="98">
        <v>2</v>
      </c>
      <c r="E13" s="98">
        <v>3</v>
      </c>
      <c r="F13" s="98" t="s">
        <v>631</v>
      </c>
      <c r="G13" s="99">
        <v>5</v>
      </c>
    </row>
    <row r="14" spans="2:7" s="76" customFormat="1" ht="33" customHeight="1" thickBot="1">
      <c r="B14" s="100" t="s">
        <v>627</v>
      </c>
      <c r="C14" s="246">
        <v>18500000</v>
      </c>
      <c r="D14" s="548">
        <v>7444038</v>
      </c>
      <c r="E14" s="548">
        <v>7444038</v>
      </c>
      <c r="F14" s="349">
        <v>0</v>
      </c>
      <c r="G14" s="350" t="s">
        <v>792</v>
      </c>
    </row>
    <row r="15" spans="2:7" s="76" customFormat="1" ht="33" customHeight="1">
      <c r="B15" s="101" t="s">
        <v>656</v>
      </c>
      <c r="C15" s="246"/>
      <c r="D15" s="98"/>
      <c r="E15" s="354"/>
      <c r="F15" s="98"/>
      <c r="G15" s="355"/>
    </row>
    <row r="16" spans="2:7" s="76" customFormat="1" ht="33" customHeight="1" thickBot="1">
      <c r="B16" s="102" t="s">
        <v>632</v>
      </c>
      <c r="C16" s="390">
        <v>18500000</v>
      </c>
      <c r="D16" s="548">
        <v>7444038</v>
      </c>
      <c r="E16" s="548">
        <v>7444038</v>
      </c>
      <c r="F16" s="351">
        <v>0</v>
      </c>
      <c r="G16" s="356">
        <v>0</v>
      </c>
    </row>
    <row r="17" spans="2:7" s="76" customFormat="1" ht="42.75" customHeight="1" thickBot="1">
      <c r="B17" s="103"/>
      <c r="C17" s="104"/>
      <c r="D17" s="105"/>
      <c r="E17" s="106"/>
      <c r="F17" s="386" t="s">
        <v>4</v>
      </c>
      <c r="G17" s="386"/>
    </row>
    <row r="18" spans="2:8" s="76" customFormat="1" ht="33" customHeight="1">
      <c r="B18" s="711" t="s">
        <v>860</v>
      </c>
      <c r="C18" s="676"/>
      <c r="D18" s="676"/>
      <c r="E18" s="676"/>
      <c r="F18" s="712"/>
      <c r="G18" s="282"/>
      <c r="H18" s="280"/>
    </row>
    <row r="19" spans="2:7" s="76" customFormat="1" ht="18.75">
      <c r="B19" s="107"/>
      <c r="C19" s="98" t="s">
        <v>678</v>
      </c>
      <c r="D19" s="98" t="s">
        <v>679</v>
      </c>
      <c r="E19" s="98" t="s">
        <v>680</v>
      </c>
      <c r="F19" s="283" t="s">
        <v>681</v>
      </c>
      <c r="G19" s="281"/>
    </row>
    <row r="20" spans="2:7" s="76" customFormat="1" ht="33" customHeight="1">
      <c r="B20" s="100" t="s">
        <v>627</v>
      </c>
      <c r="C20" s="247">
        <v>4625000</v>
      </c>
      <c r="D20" s="247">
        <v>9250000</v>
      </c>
      <c r="E20" s="247">
        <v>13875000</v>
      </c>
      <c r="F20" s="284">
        <v>18500000</v>
      </c>
      <c r="G20" s="24"/>
    </row>
    <row r="21" spans="2:8" ht="33" customHeight="1">
      <c r="B21" s="144" t="s">
        <v>656</v>
      </c>
      <c r="C21" s="238"/>
      <c r="D21" s="238"/>
      <c r="E21" s="248"/>
      <c r="F21" s="285"/>
      <c r="G21" s="24"/>
      <c r="H21" s="24"/>
    </row>
    <row r="22" spans="2:8" ht="33" customHeight="1" thickBot="1">
      <c r="B22" s="102" t="s">
        <v>632</v>
      </c>
      <c r="C22" s="388">
        <v>4625000</v>
      </c>
      <c r="D22" s="388">
        <v>9250000</v>
      </c>
      <c r="E22" s="388">
        <v>13875000</v>
      </c>
      <c r="F22" s="389">
        <v>18500000</v>
      </c>
      <c r="G22" s="24"/>
      <c r="H22" s="24"/>
    </row>
    <row r="23" ht="33" customHeight="1" thickBot="1">
      <c r="G23" s="121" t="s">
        <v>4</v>
      </c>
    </row>
    <row r="24" spans="2:7" ht="33" customHeight="1">
      <c r="B24" s="711" t="s">
        <v>861</v>
      </c>
      <c r="C24" s="676"/>
      <c r="D24" s="676"/>
      <c r="E24" s="676"/>
      <c r="F24" s="676"/>
      <c r="G24" s="712"/>
    </row>
    <row r="25" spans="2:7" ht="47.25" customHeight="1">
      <c r="B25" s="100" t="s">
        <v>628</v>
      </c>
      <c r="C25" s="98" t="s">
        <v>66</v>
      </c>
      <c r="D25" s="98" t="s">
        <v>625</v>
      </c>
      <c r="E25" s="98" t="s">
        <v>626</v>
      </c>
      <c r="F25" s="98" t="s">
        <v>630</v>
      </c>
      <c r="G25" s="99" t="s">
        <v>744</v>
      </c>
    </row>
    <row r="26" spans="2:7" ht="17.25" customHeight="1">
      <c r="B26" s="703" t="s">
        <v>627</v>
      </c>
      <c r="C26" s="98">
        <v>1</v>
      </c>
      <c r="D26" s="98">
        <v>2</v>
      </c>
      <c r="E26" s="98">
        <v>3</v>
      </c>
      <c r="F26" s="98" t="s">
        <v>631</v>
      </c>
      <c r="G26" s="99">
        <v>5</v>
      </c>
    </row>
    <row r="27" spans="2:7" ht="33" customHeight="1">
      <c r="B27" s="704"/>
      <c r="C27" s="246">
        <v>4625000</v>
      </c>
      <c r="D27" s="246">
        <v>2159340</v>
      </c>
      <c r="E27" s="246">
        <v>2159340</v>
      </c>
      <c r="F27" s="347">
        <v>0</v>
      </c>
      <c r="G27" s="357">
        <f>SUM(E27/C27)</f>
        <v>0.4668843243243243</v>
      </c>
    </row>
    <row r="28" spans="2:7" ht="33" customHeight="1">
      <c r="B28" s="144" t="s">
        <v>656</v>
      </c>
      <c r="C28" s="248"/>
      <c r="D28" s="248"/>
      <c r="E28" s="248"/>
      <c r="F28" s="248"/>
      <c r="G28" s="145"/>
    </row>
    <row r="29" spans="2:7" ht="33" customHeight="1" thickBot="1">
      <c r="B29" s="102" t="s">
        <v>632</v>
      </c>
      <c r="C29" s="390">
        <v>4625000</v>
      </c>
      <c r="D29" s="246">
        <v>2159340</v>
      </c>
      <c r="E29" s="246">
        <v>2159340</v>
      </c>
      <c r="F29" s="387">
        <v>0</v>
      </c>
      <c r="G29" s="391">
        <f>SUM(E29/C29)</f>
        <v>0.4668843243243243</v>
      </c>
    </row>
    <row r="30" ht="33" customHeight="1" thickBot="1">
      <c r="G30" s="121" t="s">
        <v>4</v>
      </c>
    </row>
    <row r="31" spans="2:7" ht="33" customHeight="1">
      <c r="B31" s="711" t="s">
        <v>883</v>
      </c>
      <c r="C31" s="676"/>
      <c r="D31" s="676"/>
      <c r="E31" s="676"/>
      <c r="F31" s="676"/>
      <c r="G31" s="712"/>
    </row>
    <row r="32" spans="2:7" ht="47.25" customHeight="1">
      <c r="B32" s="107" t="s">
        <v>628</v>
      </c>
      <c r="C32" s="98" t="s">
        <v>66</v>
      </c>
      <c r="D32" s="98" t="s">
        <v>625</v>
      </c>
      <c r="E32" s="98" t="s">
        <v>626</v>
      </c>
      <c r="F32" s="98" t="s">
        <v>630</v>
      </c>
      <c r="G32" s="99" t="s">
        <v>739</v>
      </c>
    </row>
    <row r="33" spans="2:7" ht="17.25" customHeight="1">
      <c r="B33" s="703" t="s">
        <v>627</v>
      </c>
      <c r="C33" s="98">
        <v>1</v>
      </c>
      <c r="D33" s="98">
        <v>2</v>
      </c>
      <c r="E33" s="98">
        <v>3</v>
      </c>
      <c r="F33" s="98" t="s">
        <v>631</v>
      </c>
      <c r="G33" s="99">
        <v>5</v>
      </c>
    </row>
    <row r="34" spans="2:7" ht="33" customHeight="1">
      <c r="B34" s="704"/>
      <c r="C34" s="246">
        <v>9250000</v>
      </c>
      <c r="D34" s="246">
        <v>5315436</v>
      </c>
      <c r="E34" s="246">
        <v>5315436</v>
      </c>
      <c r="F34" s="347">
        <v>0</v>
      </c>
      <c r="G34" s="357">
        <f>SUM(E34/C34)</f>
        <v>0.5746417297297297</v>
      </c>
    </row>
    <row r="35" spans="2:7" ht="33" customHeight="1">
      <c r="B35" s="101" t="s">
        <v>656</v>
      </c>
      <c r="C35" s="587"/>
      <c r="D35" s="587"/>
      <c r="E35" s="587"/>
      <c r="F35" s="588"/>
      <c r="G35" s="589"/>
    </row>
    <row r="36" spans="2:7" ht="33" customHeight="1" thickBot="1">
      <c r="B36" s="147" t="s">
        <v>632</v>
      </c>
      <c r="C36" s="590">
        <v>9250000</v>
      </c>
      <c r="D36" s="246">
        <v>5315436</v>
      </c>
      <c r="E36" s="246">
        <v>5315436</v>
      </c>
      <c r="F36" s="387">
        <v>0</v>
      </c>
      <c r="G36" s="391">
        <f>SUM(E36/C36)</f>
        <v>0.5746417297297297</v>
      </c>
    </row>
    <row r="37" ht="33" customHeight="1" thickBot="1">
      <c r="G37" s="121" t="s">
        <v>4</v>
      </c>
    </row>
    <row r="38" spans="2:7" ht="33" customHeight="1">
      <c r="B38" s="711" t="s">
        <v>676</v>
      </c>
      <c r="C38" s="676"/>
      <c r="D38" s="676"/>
      <c r="E38" s="676"/>
      <c r="F38" s="676"/>
      <c r="G38" s="712"/>
    </row>
    <row r="39" spans="2:7" ht="43.5" customHeight="1">
      <c r="B39" s="107" t="s">
        <v>628</v>
      </c>
      <c r="C39" s="98" t="s">
        <v>66</v>
      </c>
      <c r="D39" s="98" t="s">
        <v>625</v>
      </c>
      <c r="E39" s="98" t="s">
        <v>626</v>
      </c>
      <c r="F39" s="98" t="s">
        <v>630</v>
      </c>
      <c r="G39" s="99" t="s">
        <v>740</v>
      </c>
    </row>
    <row r="40" spans="2:7" ht="17.25" customHeight="1">
      <c r="B40" s="703" t="s">
        <v>627</v>
      </c>
      <c r="C40" s="98">
        <v>1</v>
      </c>
      <c r="D40" s="98">
        <v>2</v>
      </c>
      <c r="E40" s="98">
        <v>3</v>
      </c>
      <c r="F40" s="98" t="s">
        <v>631</v>
      </c>
      <c r="G40" s="99">
        <v>5</v>
      </c>
    </row>
    <row r="41" spans="2:7" ht="33" customHeight="1">
      <c r="B41" s="704"/>
      <c r="C41" s="246"/>
      <c r="D41" s="246"/>
      <c r="E41" s="246"/>
      <c r="F41" s="246"/>
      <c r="G41" s="90"/>
    </row>
    <row r="42" spans="2:7" ht="33" customHeight="1">
      <c r="B42" s="101" t="s">
        <v>623</v>
      </c>
      <c r="C42" s="248"/>
      <c r="D42" s="248"/>
      <c r="E42" s="248"/>
      <c r="F42" s="248"/>
      <c r="G42" s="145"/>
    </row>
    <row r="43" spans="2:7" ht="33" customHeight="1" thickBot="1">
      <c r="B43" s="147" t="s">
        <v>632</v>
      </c>
      <c r="C43" s="239"/>
      <c r="D43" s="239"/>
      <c r="E43" s="239"/>
      <c r="F43" s="239"/>
      <c r="G43" s="89"/>
    </row>
    <row r="44" ht="33" customHeight="1" thickBot="1">
      <c r="G44" s="121" t="s">
        <v>4</v>
      </c>
    </row>
    <row r="45" spans="2:7" ht="33" customHeight="1">
      <c r="B45" s="711" t="s">
        <v>677</v>
      </c>
      <c r="C45" s="676"/>
      <c r="D45" s="676"/>
      <c r="E45" s="676"/>
      <c r="F45" s="676"/>
      <c r="G45" s="712"/>
    </row>
    <row r="46" spans="2:7" ht="44.25" customHeight="1">
      <c r="B46" s="107" t="s">
        <v>628</v>
      </c>
      <c r="C46" s="98" t="s">
        <v>66</v>
      </c>
      <c r="D46" s="98" t="s">
        <v>625</v>
      </c>
      <c r="E46" s="98" t="s">
        <v>626</v>
      </c>
      <c r="F46" s="98" t="s">
        <v>630</v>
      </c>
      <c r="G46" s="99" t="s">
        <v>741</v>
      </c>
    </row>
    <row r="47" spans="2:7" ht="17.25" customHeight="1">
      <c r="B47" s="703" t="s">
        <v>627</v>
      </c>
      <c r="C47" s="98">
        <v>1</v>
      </c>
      <c r="D47" s="98">
        <v>2</v>
      </c>
      <c r="E47" s="98">
        <v>3</v>
      </c>
      <c r="F47" s="98" t="s">
        <v>631</v>
      </c>
      <c r="G47" s="99">
        <v>5</v>
      </c>
    </row>
    <row r="48" spans="2:7" ht="33" customHeight="1">
      <c r="B48" s="704"/>
      <c r="C48" s="246"/>
      <c r="D48" s="246"/>
      <c r="E48" s="246"/>
      <c r="F48" s="246"/>
      <c r="G48" s="90"/>
    </row>
    <row r="49" spans="2:7" ht="33" customHeight="1">
      <c r="B49" s="144" t="s">
        <v>656</v>
      </c>
      <c r="C49" s="248"/>
      <c r="D49" s="238"/>
      <c r="E49" s="248"/>
      <c r="F49" s="238"/>
      <c r="G49" s="145"/>
    </row>
    <row r="50" spans="2:7" ht="33" customHeight="1" thickBot="1">
      <c r="B50" s="102" t="s">
        <v>632</v>
      </c>
      <c r="C50" s="239"/>
      <c r="D50" s="249"/>
      <c r="E50" s="239"/>
      <c r="F50" s="249"/>
      <c r="G50" s="89"/>
    </row>
    <row r="51" spans="2:7" ht="33" customHeight="1">
      <c r="B51" s="146"/>
      <c r="C51" s="24"/>
      <c r="D51" s="24"/>
      <c r="E51" s="24"/>
      <c r="F51" s="24"/>
      <c r="G51" s="24"/>
    </row>
    <row r="52" spans="2:7" ht="18.75" customHeight="1">
      <c r="B52" s="713" t="s">
        <v>657</v>
      </c>
      <c r="C52" s="713"/>
      <c r="D52" s="713"/>
      <c r="E52" s="713"/>
      <c r="F52" s="713"/>
      <c r="G52" s="713"/>
    </row>
    <row r="53" ht="18.75" customHeight="1">
      <c r="B53" s="96"/>
    </row>
    <row r="54" spans="2:7" ht="20.25">
      <c r="B54" s="608" t="s">
        <v>668</v>
      </c>
      <c r="C54" s="608"/>
      <c r="D54" s="608"/>
      <c r="E54" s="608"/>
      <c r="F54" s="626" t="s">
        <v>890</v>
      </c>
      <c r="G54" s="625"/>
    </row>
    <row r="55" spans="2:7" ht="20.25">
      <c r="B55" s="666" t="s">
        <v>629</v>
      </c>
      <c r="C55" s="666"/>
      <c r="D55" s="666"/>
      <c r="E55" s="666"/>
      <c r="F55" s="666"/>
      <c r="G55" s="666"/>
    </row>
  </sheetData>
  <sheetProtection/>
  <mergeCells count="13">
    <mergeCell ref="B31:G31"/>
    <mergeCell ref="B38:G38"/>
    <mergeCell ref="B45:G45"/>
    <mergeCell ref="B55:G55"/>
    <mergeCell ref="B7:G7"/>
    <mergeCell ref="B47:B48"/>
    <mergeCell ref="B40:B41"/>
    <mergeCell ref="B26:B27"/>
    <mergeCell ref="B33:B34"/>
    <mergeCell ref="B10:G11"/>
    <mergeCell ref="B18:F18"/>
    <mergeCell ref="B52:G52"/>
    <mergeCell ref="B24:G24"/>
  </mergeCells>
  <printOptions/>
  <pageMargins left="0.7" right="0.7" top="0.75" bottom="0.75" header="0.3" footer="0.3"/>
  <pageSetup fitToHeight="1" fitToWidth="1" horizontalDpi="600" verticalDpi="600" orientation="portrait" paperSize="9" scale="48"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6"/>
  <sheetViews>
    <sheetView zoomScale="80" zoomScaleNormal="80" zoomScaleSheetLayoutView="75" zoomScalePageLayoutView="0" workbookViewId="0" topLeftCell="A4">
      <selection activeCell="K12" sqref="K12"/>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4" customFormat="1" ht="27.75" customHeight="1"/>
    <row r="2" spans="2:15" ht="15.75">
      <c r="B2" s="1" t="s">
        <v>771</v>
      </c>
      <c r="H2" s="14"/>
      <c r="I2" s="14" t="s">
        <v>645</v>
      </c>
      <c r="N2" s="714"/>
      <c r="O2" s="714"/>
    </row>
    <row r="3" spans="2:15" ht="15.75">
      <c r="B3" s="1" t="s">
        <v>772</v>
      </c>
      <c r="N3" s="1"/>
      <c r="O3" s="18"/>
    </row>
    <row r="4" spans="3:15" ht="15.75">
      <c r="C4" s="26"/>
      <c r="D4" s="26"/>
      <c r="E4" s="26"/>
      <c r="F4" s="26"/>
      <c r="G4" s="26"/>
      <c r="H4" s="26"/>
      <c r="I4" s="26"/>
      <c r="J4" s="26"/>
      <c r="K4" s="26"/>
      <c r="L4" s="26"/>
      <c r="M4" s="26"/>
      <c r="N4" s="26"/>
      <c r="O4" s="26"/>
    </row>
    <row r="5" spans="2:15" ht="20.25">
      <c r="B5" s="721" t="s">
        <v>71</v>
      </c>
      <c r="C5" s="721"/>
      <c r="D5" s="721"/>
      <c r="E5" s="721"/>
      <c r="F5" s="721"/>
      <c r="G5" s="721"/>
      <c r="H5" s="721"/>
      <c r="I5" s="721"/>
      <c r="J5" s="26"/>
      <c r="K5" s="26"/>
      <c r="L5" s="26"/>
      <c r="M5" s="26"/>
      <c r="N5" s="26"/>
      <c r="O5" s="26"/>
    </row>
    <row r="6" spans="3:15" ht="15.75">
      <c r="C6" s="15"/>
      <c r="D6" s="15"/>
      <c r="E6" s="15"/>
      <c r="F6" s="15"/>
      <c r="G6" s="15"/>
      <c r="H6" s="15"/>
      <c r="I6" s="15"/>
      <c r="J6" s="15"/>
      <c r="K6" s="15"/>
      <c r="L6" s="15"/>
      <c r="M6" s="15"/>
      <c r="N6" s="15"/>
      <c r="O6" s="15"/>
    </row>
    <row r="7" spans="3:16" ht="16.5" thickBot="1">
      <c r="C7" s="27"/>
      <c r="D7" s="27"/>
      <c r="E7" s="27"/>
      <c r="G7" s="27"/>
      <c r="H7" s="27"/>
      <c r="I7" s="93" t="s">
        <v>4</v>
      </c>
      <c r="K7" s="27"/>
      <c r="L7" s="27"/>
      <c r="M7" s="27"/>
      <c r="N7" s="27"/>
      <c r="O7" s="27"/>
      <c r="P7" s="27"/>
    </row>
    <row r="8" spans="2:18" s="31" customFormat="1" ht="32.25" customHeight="1">
      <c r="B8" s="669" t="s">
        <v>10</v>
      </c>
      <c r="C8" s="728" t="s">
        <v>11</v>
      </c>
      <c r="D8" s="715" t="s">
        <v>862</v>
      </c>
      <c r="E8" s="715" t="s">
        <v>840</v>
      </c>
      <c r="F8" s="715" t="s">
        <v>841</v>
      </c>
      <c r="G8" s="717" t="s">
        <v>876</v>
      </c>
      <c r="H8" s="718"/>
      <c r="I8" s="719" t="s">
        <v>884</v>
      </c>
      <c r="J8" s="28"/>
      <c r="K8" s="28"/>
      <c r="L8" s="28"/>
      <c r="M8" s="28"/>
      <c r="N8" s="28"/>
      <c r="O8" s="29"/>
      <c r="P8" s="30"/>
      <c r="Q8" s="30"/>
      <c r="R8" s="30"/>
    </row>
    <row r="9" spans="2:18" s="31" customFormat="1" ht="28.5" customHeight="1" thickBot="1">
      <c r="B9" s="670"/>
      <c r="C9" s="729"/>
      <c r="D9" s="716"/>
      <c r="E9" s="716"/>
      <c r="F9" s="716"/>
      <c r="G9" s="156" t="s">
        <v>1</v>
      </c>
      <c r="H9" s="157" t="s">
        <v>67</v>
      </c>
      <c r="I9" s="720"/>
      <c r="J9" s="30"/>
      <c r="K9" s="30"/>
      <c r="L9" s="30"/>
      <c r="M9" s="30"/>
      <c r="N9" s="30"/>
      <c r="O9" s="30"/>
      <c r="P9" s="30"/>
      <c r="Q9" s="30"/>
      <c r="R9" s="30"/>
    </row>
    <row r="10" spans="2:18" s="10" customFormat="1" ht="24" customHeight="1">
      <c r="B10" s="158" t="s">
        <v>79</v>
      </c>
      <c r="C10" s="159" t="s">
        <v>64</v>
      </c>
      <c r="D10" s="549"/>
      <c r="E10" s="549"/>
      <c r="F10" s="549"/>
      <c r="G10" s="549"/>
      <c r="H10" s="549"/>
      <c r="I10" s="550"/>
      <c r="J10" s="6"/>
      <c r="K10" s="6"/>
      <c r="L10" s="6"/>
      <c r="M10" s="6"/>
      <c r="N10" s="6"/>
      <c r="O10" s="6"/>
      <c r="P10" s="6"/>
      <c r="Q10" s="6"/>
      <c r="R10" s="6"/>
    </row>
    <row r="11" spans="2:18" s="10" customFormat="1" ht="24" customHeight="1">
      <c r="B11" s="160" t="s">
        <v>80</v>
      </c>
      <c r="C11" s="92" t="s">
        <v>65</v>
      </c>
      <c r="D11" s="343">
        <v>0</v>
      </c>
      <c r="E11" s="343">
        <v>0</v>
      </c>
      <c r="F11" s="535">
        <v>0</v>
      </c>
      <c r="G11" s="535">
        <v>0</v>
      </c>
      <c r="H11" s="535">
        <v>0</v>
      </c>
      <c r="I11" s="629">
        <v>0</v>
      </c>
      <c r="J11" s="6"/>
      <c r="K11" s="6"/>
      <c r="L11" s="6"/>
      <c r="M11" s="6"/>
      <c r="N11" s="6"/>
      <c r="O11" s="6"/>
      <c r="P11" s="6"/>
      <c r="Q11" s="6"/>
      <c r="R11" s="6"/>
    </row>
    <row r="12" spans="2:18" s="10" customFormat="1" ht="24" customHeight="1">
      <c r="B12" s="160" t="s">
        <v>81</v>
      </c>
      <c r="C12" s="92" t="s">
        <v>60</v>
      </c>
      <c r="D12" s="343"/>
      <c r="E12" s="552"/>
      <c r="F12" s="552"/>
      <c r="G12" s="552"/>
      <c r="H12" s="552"/>
      <c r="I12" s="551"/>
      <c r="J12" s="6"/>
      <c r="K12" s="6"/>
      <c r="L12" s="6"/>
      <c r="M12" s="6"/>
      <c r="N12" s="6"/>
      <c r="O12" s="6"/>
      <c r="P12" s="6"/>
      <c r="Q12" s="6"/>
      <c r="R12" s="6"/>
    </row>
    <row r="13" spans="2:18" s="10" customFormat="1" ht="24" customHeight="1">
      <c r="B13" s="160" t="s">
        <v>82</v>
      </c>
      <c r="C13" s="92" t="s">
        <v>61</v>
      </c>
      <c r="D13" s="343"/>
      <c r="E13" s="552"/>
      <c r="F13" s="552"/>
      <c r="G13" s="552"/>
      <c r="H13" s="552"/>
      <c r="I13" s="551"/>
      <c r="J13" s="6"/>
      <c r="K13" s="6"/>
      <c r="L13" s="6"/>
      <c r="M13" s="6"/>
      <c r="N13" s="6"/>
      <c r="O13" s="6"/>
      <c r="P13" s="6"/>
      <c r="Q13" s="6"/>
      <c r="R13" s="6"/>
    </row>
    <row r="14" spans="2:18" s="10" customFormat="1" ht="24" customHeight="1">
      <c r="B14" s="160" t="s">
        <v>83</v>
      </c>
      <c r="C14" s="92" t="s">
        <v>62</v>
      </c>
      <c r="D14" s="553">
        <v>499000</v>
      </c>
      <c r="E14" s="343">
        <v>475480</v>
      </c>
      <c r="F14" s="343">
        <v>499000</v>
      </c>
      <c r="G14" s="343">
        <v>249500</v>
      </c>
      <c r="H14" s="343">
        <v>229654.88</v>
      </c>
      <c r="I14" s="554">
        <f>SUM(H14/G14)</f>
        <v>0.9204604408817636</v>
      </c>
      <c r="J14" s="6"/>
      <c r="K14" s="6"/>
      <c r="L14" s="6"/>
      <c r="M14" s="6"/>
      <c r="N14" s="6"/>
      <c r="O14" s="6"/>
      <c r="P14" s="6"/>
      <c r="Q14" s="6"/>
      <c r="R14" s="6"/>
    </row>
    <row r="15" spans="2:18" s="10" customFormat="1" ht="24" customHeight="1">
      <c r="B15" s="160" t="s">
        <v>84</v>
      </c>
      <c r="C15" s="92" t="s">
        <v>63</v>
      </c>
      <c r="D15" s="553">
        <v>1190000</v>
      </c>
      <c r="E15" s="343">
        <v>837694</v>
      </c>
      <c r="F15" s="343">
        <v>1190000</v>
      </c>
      <c r="G15" s="343">
        <v>595000</v>
      </c>
      <c r="H15" s="343">
        <v>407345</v>
      </c>
      <c r="I15" s="554">
        <f>SUM(H15/G15)</f>
        <v>0.6846134453781513</v>
      </c>
      <c r="J15" s="6"/>
      <c r="K15" s="6"/>
      <c r="L15" s="6"/>
      <c r="M15" s="6"/>
      <c r="N15" s="6"/>
      <c r="O15" s="6"/>
      <c r="P15" s="6"/>
      <c r="Q15" s="6"/>
      <c r="R15" s="6"/>
    </row>
    <row r="16" spans="2:18" s="10" customFormat="1" ht="24" customHeight="1" thickBot="1">
      <c r="B16" s="161" t="s">
        <v>85</v>
      </c>
      <c r="C16" s="162" t="s">
        <v>72</v>
      </c>
      <c r="D16" s="555"/>
      <c r="E16" s="556"/>
      <c r="F16" s="556"/>
      <c r="G16" s="556"/>
      <c r="H16" s="556"/>
      <c r="I16" s="557"/>
      <c r="J16" s="6"/>
      <c r="K16" s="6"/>
      <c r="L16" s="6"/>
      <c r="M16" s="6"/>
      <c r="N16" s="6"/>
      <c r="O16" s="6"/>
      <c r="P16" s="6"/>
      <c r="Q16" s="6"/>
      <c r="R16" s="6"/>
    </row>
    <row r="17" spans="2:6" ht="16.5" thickBot="1">
      <c r="B17" s="163"/>
      <c r="C17" s="163"/>
      <c r="D17" s="163"/>
      <c r="E17" s="163"/>
      <c r="F17" s="171"/>
    </row>
    <row r="18" spans="2:11" ht="20.25" customHeight="1">
      <c r="B18" s="722" t="s">
        <v>619</v>
      </c>
      <c r="C18" s="725" t="s">
        <v>64</v>
      </c>
      <c r="D18" s="725"/>
      <c r="E18" s="726"/>
      <c r="F18" s="727" t="s">
        <v>65</v>
      </c>
      <c r="G18" s="725"/>
      <c r="H18" s="726"/>
      <c r="I18" s="727" t="s">
        <v>60</v>
      </c>
      <c r="J18" s="725"/>
      <c r="K18" s="726"/>
    </row>
    <row r="19" spans="2:11" ht="15.75">
      <c r="B19" s="723"/>
      <c r="C19" s="85">
        <v>1</v>
      </c>
      <c r="D19" s="85">
        <v>2</v>
      </c>
      <c r="E19" s="164">
        <v>3</v>
      </c>
      <c r="F19" s="172">
        <v>4</v>
      </c>
      <c r="G19" s="85">
        <v>5</v>
      </c>
      <c r="H19" s="164">
        <v>6</v>
      </c>
      <c r="I19" s="172">
        <v>7</v>
      </c>
      <c r="J19" s="85">
        <v>8</v>
      </c>
      <c r="K19" s="164">
        <v>9</v>
      </c>
    </row>
    <row r="20" spans="2:11" ht="15.75">
      <c r="B20" s="724"/>
      <c r="C20" s="86" t="s">
        <v>620</v>
      </c>
      <c r="D20" s="86" t="s">
        <v>621</v>
      </c>
      <c r="E20" s="165" t="s">
        <v>622</v>
      </c>
      <c r="F20" s="173" t="s">
        <v>620</v>
      </c>
      <c r="G20" s="86" t="s">
        <v>621</v>
      </c>
      <c r="H20" s="165" t="s">
        <v>622</v>
      </c>
      <c r="I20" s="173" t="s">
        <v>620</v>
      </c>
      <c r="J20" s="86" t="s">
        <v>621</v>
      </c>
      <c r="K20" s="165" t="s">
        <v>622</v>
      </c>
    </row>
    <row r="21" spans="2:11" ht="15.75" customHeight="1">
      <c r="B21" s="166"/>
      <c r="C21" s="448"/>
      <c r="D21" s="453"/>
      <c r="E21" s="450"/>
      <c r="F21" s="451"/>
      <c r="G21" s="87"/>
      <c r="H21" s="167"/>
      <c r="I21" s="174"/>
      <c r="J21" s="87"/>
      <c r="K21" s="167"/>
    </row>
    <row r="22" spans="2:11" ht="15.75">
      <c r="B22" s="166"/>
      <c r="C22" s="449"/>
      <c r="D22" s="449"/>
      <c r="E22" s="450"/>
      <c r="F22" s="451"/>
      <c r="G22" s="87"/>
      <c r="H22" s="167"/>
      <c r="I22" s="174"/>
      <c r="J22" s="87"/>
      <c r="K22" s="167"/>
    </row>
    <row r="23" spans="2:11" ht="15.75" customHeight="1">
      <c r="B23" s="166"/>
      <c r="C23" s="449"/>
      <c r="D23" s="449"/>
      <c r="E23" s="450"/>
      <c r="F23" s="451"/>
      <c r="G23" s="87"/>
      <c r="H23" s="167"/>
      <c r="I23" s="174"/>
      <c r="J23" s="87"/>
      <c r="K23" s="167"/>
    </row>
    <row r="24" spans="2:11" ht="15.75">
      <c r="B24" s="166"/>
      <c r="C24" s="448"/>
      <c r="D24" s="452"/>
      <c r="E24" s="450"/>
      <c r="F24" s="451"/>
      <c r="G24" s="87"/>
      <c r="H24" s="167"/>
      <c r="I24" s="174"/>
      <c r="J24" s="87"/>
      <c r="K24" s="167"/>
    </row>
    <row r="25" spans="2:11" ht="15.75" customHeight="1">
      <c r="B25" s="166"/>
      <c r="C25" s="448"/>
      <c r="D25" s="449"/>
      <c r="E25" s="454"/>
      <c r="F25" s="451"/>
      <c r="G25" s="87"/>
      <c r="H25" s="167"/>
      <c r="I25" s="174"/>
      <c r="J25" s="87"/>
      <c r="K25" s="167"/>
    </row>
    <row r="26" spans="2:11" ht="15.75" customHeight="1">
      <c r="B26" s="166"/>
      <c r="C26" s="456"/>
      <c r="D26" s="458"/>
      <c r="E26" s="455"/>
      <c r="F26" s="174"/>
      <c r="G26" s="87"/>
      <c r="H26" s="167"/>
      <c r="I26" s="174"/>
      <c r="J26" s="87"/>
      <c r="K26" s="167"/>
    </row>
    <row r="27" spans="2:11" ht="15.75" customHeight="1">
      <c r="B27" s="166"/>
      <c r="C27" s="457"/>
      <c r="D27" s="458"/>
      <c r="E27" s="455"/>
      <c r="F27" s="174"/>
      <c r="G27" s="87"/>
      <c r="H27" s="167"/>
      <c r="I27" s="174"/>
      <c r="J27" s="87"/>
      <c r="K27" s="167"/>
    </row>
    <row r="28" spans="2:11" ht="15.75" customHeight="1">
      <c r="B28" s="166"/>
      <c r="C28" s="456"/>
      <c r="D28" s="458"/>
      <c r="E28" s="455"/>
      <c r="F28" s="174"/>
      <c r="G28" s="87"/>
      <c r="H28" s="167"/>
      <c r="I28" s="174"/>
      <c r="J28" s="87"/>
      <c r="K28" s="167"/>
    </row>
    <row r="29" spans="2:11" ht="15.75">
      <c r="B29" s="166">
        <v>9</v>
      </c>
      <c r="C29" s="87"/>
      <c r="D29" s="87"/>
      <c r="E29" s="167"/>
      <c r="F29" s="174"/>
      <c r="G29" s="87"/>
      <c r="H29" s="167"/>
      <c r="I29" s="174"/>
      <c r="J29" s="87"/>
      <c r="K29" s="167"/>
    </row>
    <row r="30" spans="2:11" ht="16.5" thickBot="1">
      <c r="B30" s="168">
        <v>10</v>
      </c>
      <c r="C30" s="169"/>
      <c r="D30" s="169"/>
      <c r="E30" s="170"/>
      <c r="F30" s="175"/>
      <c r="G30" s="169"/>
      <c r="H30" s="170"/>
      <c r="I30" s="175"/>
      <c r="J30" s="169"/>
      <c r="K30" s="170"/>
    </row>
    <row r="31" spans="2:11" ht="15.75">
      <c r="B31" s="627"/>
      <c r="C31" s="628"/>
      <c r="D31" s="628"/>
      <c r="E31" s="628"/>
      <c r="F31" s="628"/>
      <c r="G31" s="628"/>
      <c r="H31" s="628"/>
      <c r="I31" s="628"/>
      <c r="J31" s="628"/>
      <c r="K31" s="628"/>
    </row>
    <row r="32" spans="2:11" ht="15.75">
      <c r="B32" s="627"/>
      <c r="C32" s="628"/>
      <c r="D32" s="628"/>
      <c r="E32" s="628"/>
      <c r="F32" s="628"/>
      <c r="G32" s="628"/>
      <c r="H32" s="628"/>
      <c r="I32" s="628"/>
      <c r="J32" s="628"/>
      <c r="K32" s="628"/>
    </row>
    <row r="34" spans="2:11" ht="20.25">
      <c r="B34" s="608" t="s">
        <v>668</v>
      </c>
      <c r="C34" s="608"/>
      <c r="D34" s="608"/>
      <c r="E34" s="608"/>
      <c r="F34" s="619" t="s">
        <v>629</v>
      </c>
      <c r="G34" s="608"/>
      <c r="H34" s="608" t="s">
        <v>891</v>
      </c>
      <c r="I34" s="608"/>
      <c r="J34" s="608"/>
      <c r="K34" s="608"/>
    </row>
    <row r="35" spans="2:11" ht="20.25">
      <c r="B35" s="608"/>
      <c r="C35" s="608"/>
      <c r="D35" s="608"/>
      <c r="E35" s="608"/>
      <c r="F35" s="608"/>
      <c r="G35" s="608"/>
      <c r="H35" s="608"/>
      <c r="I35" s="608"/>
      <c r="J35" s="608"/>
      <c r="K35" s="608"/>
    </row>
    <row r="36" spans="2:5" ht="15.75">
      <c r="B36" s="19"/>
      <c r="C36" s="19"/>
      <c r="E36" s="19"/>
    </row>
  </sheetData>
  <sheetProtection/>
  <mergeCells count="13">
    <mergeCell ref="B18:B20"/>
    <mergeCell ref="C18:E18"/>
    <mergeCell ref="F18:H18"/>
    <mergeCell ref="I18:K18"/>
    <mergeCell ref="C8:C9"/>
    <mergeCell ref="E8:E9"/>
    <mergeCell ref="N2:O2"/>
    <mergeCell ref="B8:B9"/>
    <mergeCell ref="F8:F9"/>
    <mergeCell ref="G8:H8"/>
    <mergeCell ref="I8:I9"/>
    <mergeCell ref="D8:D9"/>
    <mergeCell ref="B5:I5"/>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6"/>
  <sheetViews>
    <sheetView zoomScale="80" zoomScaleNormal="80" zoomScalePageLayoutView="0" workbookViewId="0" topLeftCell="A1">
      <selection activeCell="B25" sqref="B25"/>
    </sheetView>
  </sheetViews>
  <sheetFormatPr defaultColWidth="9.140625" defaultRowHeight="12.75"/>
  <cols>
    <col min="1" max="1" width="5.421875" style="19" customWidth="1"/>
    <col min="2" max="2" width="18.00390625" style="19" bestFit="1" customWidth="1"/>
    <col min="3" max="3" width="18.00390625" style="19" customWidth="1"/>
    <col min="4" max="4" width="17.421875" style="19" customWidth="1"/>
    <col min="5" max="5" width="17.57421875" style="19" bestFit="1" customWidth="1"/>
    <col min="6" max="6" width="23.421875" style="19" customWidth="1"/>
    <col min="7" max="7" width="15.8515625" style="19" customWidth="1"/>
    <col min="8" max="8" width="17.8515625" style="19" customWidth="1"/>
    <col min="9" max="9" width="22.140625" style="19" customWidth="1"/>
    <col min="10" max="10" width="15.421875" style="19" bestFit="1" customWidth="1"/>
    <col min="11" max="11" width="18.421875" style="19" customWidth="1"/>
    <col min="12" max="16384" width="9.140625" style="19" customWidth="1"/>
  </cols>
  <sheetData>
    <row r="2" spans="2:10" ht="15.75">
      <c r="B2" s="1" t="s">
        <v>801</v>
      </c>
      <c r="C2" s="1"/>
      <c r="D2" s="47"/>
      <c r="E2" s="47"/>
      <c r="F2" s="25"/>
      <c r="G2" s="25"/>
      <c r="H2" s="25"/>
      <c r="J2" s="14" t="s">
        <v>641</v>
      </c>
    </row>
    <row r="3" spans="2:11" ht="15.75">
      <c r="B3" s="1" t="s">
        <v>800</v>
      </c>
      <c r="C3" s="1"/>
      <c r="D3" s="47"/>
      <c r="E3" s="47"/>
      <c r="F3" s="25"/>
      <c r="G3" s="25"/>
      <c r="H3" s="25"/>
      <c r="J3" s="14"/>
      <c r="K3" s="14"/>
    </row>
    <row r="6" spans="2:10" ht="20.25">
      <c r="B6" s="721" t="s">
        <v>745</v>
      </c>
      <c r="C6" s="721"/>
      <c r="D6" s="721"/>
      <c r="E6" s="721"/>
      <c r="F6" s="721"/>
      <c r="G6" s="721"/>
      <c r="H6" s="721"/>
      <c r="I6" s="721"/>
      <c r="J6" s="20"/>
    </row>
    <row r="7" spans="2:10" ht="0.75" customHeight="1" thickBot="1">
      <c r="B7" s="11"/>
      <c r="C7" s="11"/>
      <c r="D7" s="11"/>
      <c r="E7" s="11"/>
      <c r="F7" s="11"/>
      <c r="G7" s="11"/>
      <c r="H7" s="11"/>
      <c r="I7" s="11"/>
      <c r="J7" s="14" t="s">
        <v>292</v>
      </c>
    </row>
    <row r="8" spans="1:10" s="95" customFormat="1" ht="91.5" customHeight="1" thickBot="1">
      <c r="A8" s="186"/>
      <c r="B8" s="188" t="s">
        <v>635</v>
      </c>
      <c r="C8" s="189" t="s">
        <v>691</v>
      </c>
      <c r="D8" s="189" t="s">
        <v>639</v>
      </c>
      <c r="E8" s="189" t="s">
        <v>634</v>
      </c>
      <c r="F8" s="189" t="s">
        <v>640</v>
      </c>
      <c r="G8" s="189" t="s">
        <v>638</v>
      </c>
      <c r="H8" s="189" t="s">
        <v>751</v>
      </c>
      <c r="I8" s="189" t="s">
        <v>752</v>
      </c>
      <c r="J8" s="190" t="s">
        <v>750</v>
      </c>
    </row>
    <row r="9" spans="1:10" s="95" customFormat="1" ht="15.75">
      <c r="A9" s="281"/>
      <c r="B9" s="479">
        <v>1</v>
      </c>
      <c r="C9" s="480">
        <v>2</v>
      </c>
      <c r="D9" s="459">
        <v>3</v>
      </c>
      <c r="E9" s="459">
        <v>4</v>
      </c>
      <c r="F9" s="480">
        <v>5</v>
      </c>
      <c r="G9" s="459">
        <v>6</v>
      </c>
      <c r="H9" s="459">
        <v>7</v>
      </c>
      <c r="I9" s="480">
        <v>8</v>
      </c>
      <c r="J9" s="481" t="s">
        <v>749</v>
      </c>
    </row>
    <row r="10" spans="1:10" s="95" customFormat="1" ht="15.75">
      <c r="A10" s="281"/>
      <c r="B10" s="94">
        <v>2020</v>
      </c>
      <c r="C10" s="94">
        <v>-6324</v>
      </c>
      <c r="D10" s="482"/>
      <c r="E10" s="482"/>
      <c r="F10" s="94"/>
      <c r="G10" s="482"/>
      <c r="H10" s="482"/>
      <c r="I10" s="94"/>
      <c r="J10" s="482"/>
    </row>
    <row r="11" spans="1:10" s="95" customFormat="1" ht="15.75">
      <c r="A11" s="281"/>
      <c r="B11" s="94">
        <v>2019</v>
      </c>
      <c r="C11" s="94">
        <v>672</v>
      </c>
      <c r="D11" s="482">
        <v>2020</v>
      </c>
      <c r="E11" s="482">
        <v>34</v>
      </c>
      <c r="F11" s="94" t="s">
        <v>835</v>
      </c>
      <c r="G11" s="482" t="s">
        <v>863</v>
      </c>
      <c r="H11" s="482"/>
      <c r="I11" s="94"/>
      <c r="J11" s="482">
        <v>34</v>
      </c>
    </row>
    <row r="12" spans="1:10" s="95" customFormat="1" ht="15.75">
      <c r="A12" s="281"/>
      <c r="B12" s="483">
        <v>2018</v>
      </c>
      <c r="C12" s="94">
        <v>3749</v>
      </c>
      <c r="D12" s="482">
        <v>2019</v>
      </c>
      <c r="E12" s="482">
        <v>187</v>
      </c>
      <c r="F12" s="94" t="s">
        <v>835</v>
      </c>
      <c r="G12" s="482" t="s">
        <v>834</v>
      </c>
      <c r="H12" s="482"/>
      <c r="I12" s="94"/>
      <c r="J12" s="355">
        <v>187</v>
      </c>
    </row>
    <row r="13" spans="1:10" s="95" customFormat="1" ht="15.75">
      <c r="A13" s="281"/>
      <c r="B13" s="483">
        <v>2017</v>
      </c>
      <c r="C13" s="94">
        <v>454</v>
      </c>
      <c r="D13" s="482">
        <v>2018</v>
      </c>
      <c r="E13" s="482"/>
      <c r="F13" s="94"/>
      <c r="G13" s="482"/>
      <c r="H13" s="482"/>
      <c r="I13" s="94"/>
      <c r="J13" s="355"/>
    </row>
    <row r="14" spans="1:10" s="95" customFormat="1" ht="15.75">
      <c r="A14" s="281"/>
      <c r="B14" s="484">
        <v>2016</v>
      </c>
      <c r="C14" s="187">
        <v>2734</v>
      </c>
      <c r="D14" s="125">
        <v>2017</v>
      </c>
      <c r="E14" s="125"/>
      <c r="F14" s="187"/>
      <c r="G14" s="125"/>
      <c r="H14" s="125"/>
      <c r="I14" s="187"/>
      <c r="J14" s="194"/>
    </row>
    <row r="15" spans="1:10" ht="15.75">
      <c r="A15" s="24"/>
      <c r="B15" s="483">
        <v>2015</v>
      </c>
      <c r="C15" s="94">
        <v>3386</v>
      </c>
      <c r="D15" s="94">
        <v>2016</v>
      </c>
      <c r="E15" s="22"/>
      <c r="F15" s="22"/>
      <c r="G15" s="22"/>
      <c r="H15" s="22"/>
      <c r="I15" s="22"/>
      <c r="J15" s="90"/>
    </row>
    <row r="16" spans="1:10" ht="15.75">
      <c r="A16" s="24"/>
      <c r="B16" s="483">
        <v>2014</v>
      </c>
      <c r="C16" s="94">
        <v>5916</v>
      </c>
      <c r="D16" s="94">
        <v>2015</v>
      </c>
      <c r="E16" s="287"/>
      <c r="F16" s="287"/>
      <c r="G16" s="287"/>
      <c r="H16" s="287"/>
      <c r="I16" s="287"/>
      <c r="J16" s="145"/>
    </row>
    <row r="17" spans="1:10" ht="15.75">
      <c r="A17" s="24"/>
      <c r="B17" s="485">
        <v>2013</v>
      </c>
      <c r="C17" s="392">
        <v>1811</v>
      </c>
      <c r="D17" s="392">
        <v>2014</v>
      </c>
      <c r="E17" s="287"/>
      <c r="F17" s="287"/>
      <c r="G17" s="287"/>
      <c r="H17" s="287"/>
      <c r="I17" s="287"/>
      <c r="J17" s="145"/>
    </row>
    <row r="18" spans="1:10" ht="16.5" thickBot="1">
      <c r="A18" s="24"/>
      <c r="B18" s="191">
        <v>2012</v>
      </c>
      <c r="C18" s="192">
        <v>18</v>
      </c>
      <c r="D18" s="192">
        <v>2013</v>
      </c>
      <c r="E18" s="88"/>
      <c r="F18" s="88"/>
      <c r="G18" s="88"/>
      <c r="H18" s="88"/>
      <c r="I18" s="88"/>
      <c r="J18" s="89"/>
    </row>
    <row r="19" ht="15.75">
      <c r="J19" s="193"/>
    </row>
    <row r="20" spans="2:8" ht="15.75">
      <c r="B20" s="19" t="s">
        <v>748</v>
      </c>
      <c r="H20" s="96"/>
    </row>
    <row r="21" spans="2:8" ht="15.75">
      <c r="B21" s="19" t="s">
        <v>746</v>
      </c>
      <c r="H21" s="96"/>
    </row>
    <row r="22" spans="2:8" ht="15.75" customHeight="1">
      <c r="B22" s="96" t="s">
        <v>747</v>
      </c>
      <c r="C22" s="96"/>
      <c r="D22" s="96"/>
      <c r="H22" s="286"/>
    </row>
    <row r="23" spans="2:8" ht="15.75">
      <c r="B23" s="96"/>
      <c r="C23" s="96"/>
      <c r="D23" s="96"/>
      <c r="H23" s="286"/>
    </row>
    <row r="25" spans="2:10" ht="20.25">
      <c r="B25" s="630" t="s">
        <v>74</v>
      </c>
      <c r="C25" s="630"/>
      <c r="D25" s="109"/>
      <c r="E25" s="109"/>
      <c r="F25" s="616" t="s">
        <v>75</v>
      </c>
      <c r="G25" s="108"/>
      <c r="H25" s="616" t="s">
        <v>892</v>
      </c>
      <c r="I25" s="108"/>
      <c r="J25" s="108"/>
    </row>
    <row r="26" spans="2:10" ht="20.25">
      <c r="B26" s="108"/>
      <c r="C26" s="108"/>
      <c r="D26" s="108"/>
      <c r="E26" s="108"/>
      <c r="F26" s="108"/>
      <c r="G26" s="108"/>
      <c r="H26" s="108"/>
      <c r="I26" s="108"/>
      <c r="J26" s="108"/>
    </row>
  </sheetData>
  <sheetProtection/>
  <mergeCells count="1">
    <mergeCell ref="B6:I6"/>
  </mergeCells>
  <printOptions/>
  <pageMargins left="0.7" right="0.7" top="0.75" bottom="0.75" header="0.3" footer="0.3"/>
  <pageSetup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Win 10 pro</cp:lastModifiedBy>
  <cp:lastPrinted>2021-07-27T10:48:26Z</cp:lastPrinted>
  <dcterms:created xsi:type="dcterms:W3CDTF">2013-03-12T08:27:17Z</dcterms:created>
  <dcterms:modified xsi:type="dcterms:W3CDTF">2021-07-27T11:07:00Z</dcterms:modified>
  <cp:category/>
  <cp:version/>
  <cp:contentType/>
  <cp:contentStatus/>
</cp:coreProperties>
</file>