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35" activeTab="2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Трошкови запослених" sheetId="4" r:id="rId4"/>
    <sheet name="Динамика запослених" sheetId="5" r:id="rId5"/>
    <sheet name="Запослени (МИН-МАХ)" sheetId="6" r:id="rId6"/>
    <sheet name="Приходи из буџета" sheetId="7" r:id="rId7"/>
    <sheet name="Ср. за посебне намене" sheetId="8" r:id="rId8"/>
    <sheet name="Добит " sheetId="9" r:id="rId9"/>
    <sheet name="Кредити " sheetId="10" r:id="rId10"/>
    <sheet name="Готовина" sheetId="11" r:id="rId11"/>
    <sheet name="Извештај о инвестицијама" sheetId="12" r:id="rId12"/>
    <sheet name="Пот, обавезе и суд. спорови" sheetId="13" r:id="rId13"/>
  </sheets>
  <definedNames>
    <definedName name="_xlnm.Print_Area" localSheetId="1">'Биланс стања'!$A$1:$I$145</definedName>
    <definedName name="_xlnm.Print_Area" localSheetId="10">Готовина!$A$1:$H$55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запослених'!$A$1:$H$41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6"/>
  <c r="H92" i="2"/>
  <c r="H141" s="1"/>
  <c r="H111"/>
  <c r="H99"/>
  <c r="P33" i="12" l="1"/>
  <c r="O33"/>
  <c r="N33"/>
  <c r="M33"/>
  <c r="L33"/>
  <c r="K33"/>
  <c r="J33"/>
  <c r="I33"/>
  <c r="F33"/>
  <c r="H14" i="10"/>
  <c r="H21" s="1"/>
  <c r="H23" s="1"/>
  <c r="G30" i="7"/>
  <c r="F30"/>
  <c r="E30"/>
  <c r="G13" i="6"/>
  <c r="F10"/>
  <c r="G10"/>
  <c r="E13"/>
  <c r="D13"/>
  <c r="E10"/>
  <c r="D10"/>
  <c r="F31" i="11"/>
  <c r="E31"/>
  <c r="F20"/>
  <c r="E20"/>
  <c r="F42"/>
  <c r="E42"/>
  <c r="G59" i="3"/>
  <c r="G14"/>
  <c r="G9"/>
  <c r="G58" s="1"/>
  <c r="G61" s="1"/>
  <c r="G65" s="1"/>
  <c r="H59" i="1"/>
  <c r="H56"/>
  <c r="H54"/>
  <c r="H48"/>
  <c r="H35"/>
  <c r="H22"/>
  <c r="H28"/>
  <c r="H9"/>
  <c r="F58"/>
  <c r="F56"/>
  <c r="F54"/>
  <c r="G23" i="3" l="1"/>
  <c r="E56" i="1"/>
  <c r="E54"/>
  <c r="I16" i="8"/>
  <c r="I15"/>
  <c r="I14"/>
  <c r="I13"/>
  <c r="I12"/>
  <c r="I11"/>
  <c r="I10"/>
  <c r="H37" i="4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144" i="3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I143" i="2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81" i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E58" l="1"/>
  <c r="E62" s="1"/>
</calcChain>
</file>

<file path=xl/sharedStrings.xml><?xml version="1.0" encoding="utf-8"?>
<sst xmlns="http://schemas.openxmlformats.org/spreadsheetml/2006/main" count="1068" uniqueCount="810">
  <si>
    <t>Образац 1.</t>
  </si>
  <si>
    <t>БИЛАНС УСПЕХА</t>
  </si>
  <si>
    <t>у 000 динара</t>
  </si>
  <si>
    <t>Група рачуна, рачун</t>
  </si>
  <si>
    <t>П О З И Ц И Ј А</t>
  </si>
  <si>
    <t>АОП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</si>
  <si>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</si>
  <si>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</si>
  <si>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</si>
  <si>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</si>
  <si>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</si>
  <si>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</si>
  <si>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</si>
  <si>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</si>
  <si>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</si>
  <si>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</si>
  <si>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</si>
  <si>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</si>
  <si>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</si>
  <si>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</si>
  <si>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</si>
  <si>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</si>
  <si>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</si>
  <si>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</si>
  <si>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</si>
  <si>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</si>
  <si>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</si>
  <si>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</si>
  <si>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</si>
  <si>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</si>
  <si>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</si>
  <si>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</si>
  <si>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</si>
  <si>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</si>
  <si>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</si>
  <si>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</si>
  <si>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</si>
  <si>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</si>
  <si>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</si>
  <si>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</si>
  <si>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</si>
  <si>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</si>
  <si>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</si>
  <si>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</si>
  <si>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</si>
  <si>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</si>
  <si>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</si>
  <si>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</si>
  <si>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</si>
  <si>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</si>
  <si>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</si>
  <si>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</si>
  <si>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</si>
  <si>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</si>
  <si>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</si>
  <si>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</si>
  <si>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</si>
  <si>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</si>
  <si>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</si>
  <si>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</si>
  <si>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</si>
  <si>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</si>
  <si>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</si>
  <si>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</si>
  <si>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</si>
  <si>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</si>
  <si>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</si>
  <si>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</si>
  <si>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</si>
  <si>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</si>
  <si>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</si>
  <si>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</si>
  <si>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</si>
  <si>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</si>
  <si>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</si>
  <si>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</si>
  <si>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</si>
  <si>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</si>
  <si>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</si>
  <si>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</si>
  <si>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</si>
  <si>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family val="1"/>
        <charset val="1"/>
      </rPr>
      <t>(1045 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1046 + 1047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</si>
  <si>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</si>
  <si>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</si>
  <si>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</si>
  <si>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</si>
  <si>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</si>
  <si>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</si>
  <si>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</si>
  <si>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</si>
  <si>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</si>
  <si>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</si>
  <si>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</si>
  <si>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</si>
  <si>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</si>
  <si>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</si>
  <si>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</si>
  <si>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</si>
  <si>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</si>
  <si>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</si>
  <si>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</si>
  <si>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</si>
  <si>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</si>
  <si>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</si>
  <si>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</si>
  <si>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</si>
  <si>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</si>
  <si>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</si>
  <si>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</si>
  <si>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</si>
  <si>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</si>
  <si>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</si>
  <si>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</si>
  <si>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</si>
  <si>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</si>
  <si>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</si>
  <si>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</si>
  <si>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</si>
  <si>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</si>
  <si>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</si>
  <si>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</si>
  <si>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</si>
  <si>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</si>
  <si>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</si>
  <si>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</si>
  <si>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</si>
  <si>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</si>
  <si>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</si>
  <si>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</si>
  <si>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</si>
  <si>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</si>
  <si>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</si>
  <si>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</si>
  <si>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</si>
  <si>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</si>
  <si>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</si>
  <si>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</si>
  <si>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</si>
  <si>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</si>
  <si>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</si>
  <si>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</si>
  <si>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</si>
  <si>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</si>
  <si>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</si>
  <si>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</si>
  <si>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</si>
  <si>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</si>
  <si>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</si>
  <si>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</si>
  <si>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</si>
  <si>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</si>
  <si>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</si>
  <si>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</si>
  <si>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</si>
  <si>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</si>
  <si>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</si>
  <si>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</si>
  <si>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</si>
  <si>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</si>
  <si>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</si>
  <si>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</si>
  <si>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</si>
  <si>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</si>
  <si>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</si>
  <si>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</si>
  <si>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</si>
  <si>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</si>
  <si>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</si>
  <si>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</si>
  <si>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</si>
  <si>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</si>
  <si>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</si>
  <si>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</si>
  <si>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</si>
  <si>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</si>
  <si>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</si>
  <si>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</si>
  <si>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</si>
  <si>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</si>
  <si>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</si>
  <si>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</si>
  <si>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</si>
  <si>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</si>
  <si>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</si>
  <si>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</si>
  <si>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</si>
  <si>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</si>
  <si>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</si>
  <si>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</si>
  <si>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</si>
  <si>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</si>
  <si>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</si>
  <si>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</si>
  <si>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</si>
  <si>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</si>
  <si>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</si>
  <si>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</si>
  <si>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</si>
  <si>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</si>
  <si>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</si>
  <si>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</si>
  <si>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</si>
  <si>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</si>
  <si>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</si>
  <si>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</si>
  <si>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</si>
  <si>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</si>
  <si>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</si>
  <si>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</si>
  <si>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</si>
  <si>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</si>
  <si>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</si>
  <si>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</si>
  <si>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</si>
  <si>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</si>
  <si>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</si>
  <si>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</si>
  <si>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</si>
  <si>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</si>
  <si>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</si>
  <si>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</si>
  <si>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</si>
  <si>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</si>
  <si>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</si>
  <si>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</si>
  <si>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</si>
  <si>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</si>
  <si>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</si>
  <si>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</si>
  <si>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</si>
  <si>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</si>
  <si>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</si>
  <si>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</si>
  <si>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</si>
  <si>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</si>
  <si>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</si>
  <si>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</si>
  <si>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</si>
  <si>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</si>
  <si>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</si>
  <si>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</si>
  <si>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</si>
  <si>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</si>
  <si>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</si>
  <si>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</si>
  <si>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</si>
  <si>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</si>
  <si>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</si>
  <si>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</si>
  <si>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</si>
  <si>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</si>
  <si>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</si>
  <si>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</si>
  <si>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</si>
  <si>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</si>
  <si>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</si>
  <si>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</si>
  <si>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</si>
  <si>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</si>
  <si>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</si>
  <si>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</si>
  <si>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</si>
  <si>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</si>
  <si>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</si>
  <si>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</si>
  <si>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</si>
  <si>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</si>
  <si>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</si>
  <si>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</si>
  <si>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</si>
  <si>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</si>
  <si>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</si>
  <si>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</si>
  <si>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</si>
  <si>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</si>
  <si>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</si>
  <si>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</si>
  <si>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</si>
  <si>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</si>
  <si>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</si>
  <si>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</si>
  <si>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</si>
  <si>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</si>
  <si>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</si>
  <si>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</si>
  <si>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</si>
  <si>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</si>
  <si>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</si>
  <si>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</si>
  <si>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</si>
  <si>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</si>
  <si>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</si>
  <si>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</si>
  <si>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</si>
  <si>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</si>
  <si>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</si>
  <si>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</si>
  <si>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</si>
  <si>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</si>
  <si>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</si>
  <si>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</si>
  <si>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</si>
  <si>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</si>
  <si>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</si>
  <si>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</si>
  <si>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</si>
  <si>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</si>
  <si>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</si>
  <si>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</si>
  <si>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</si>
  <si>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</si>
  <si>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</si>
  <si>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</si>
  <si>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</si>
  <si>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</si>
  <si>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</si>
  <si>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</si>
  <si>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</si>
  <si>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</si>
  <si>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</si>
  <si>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</si>
  <si>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</si>
  <si>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</si>
  <si>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</si>
  <si>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</si>
  <si>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</si>
  <si>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</si>
  <si>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</si>
  <si>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</si>
  <si>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</si>
  <si>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</si>
  <si>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</si>
  <si>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</si>
  <si>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</si>
  <si>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</si>
  <si>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</si>
  <si>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</si>
  <si>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</si>
  <si>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</si>
  <si>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</si>
  <si>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</si>
  <si>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</si>
  <si>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</si>
  <si>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</si>
  <si>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</si>
  <si>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</si>
  <si>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</si>
  <si>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</si>
  <si>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</si>
  <si>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</si>
  <si>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</si>
  <si>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</si>
  <si>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</si>
  <si>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</si>
  <si>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</si>
  <si>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</si>
  <si>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</si>
  <si>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</si>
  <si>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</si>
  <si>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</si>
  <si>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</si>
  <si>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</si>
  <si>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</si>
  <si>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</si>
  <si>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</si>
  <si>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</si>
  <si>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</si>
  <si>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</si>
  <si>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</si>
  <si>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</si>
  <si>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</si>
  <si>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</si>
  <si>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</si>
  <si>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</si>
  <si>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</si>
  <si>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</si>
  <si>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</si>
  <si>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</si>
  <si>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</si>
  <si>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</si>
  <si>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</si>
  <si>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</si>
  <si>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</si>
  <si>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</si>
  <si>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</si>
  <si>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</si>
  <si>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</si>
  <si>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</si>
  <si>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</si>
  <si>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</si>
  <si>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</si>
  <si>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</si>
  <si>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</si>
  <si>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</si>
  <si>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</si>
  <si>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</si>
  <si>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</si>
  <si>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</si>
  <si>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</si>
  <si>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</si>
  <si>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</si>
  <si>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</si>
  <si>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</si>
  <si>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</si>
  <si>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</si>
  <si>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</si>
  <si>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</si>
  <si>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</si>
  <si>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</si>
  <si>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</si>
  <si>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</si>
  <si>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</si>
  <si>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</si>
  <si>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</si>
  <si>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</si>
  <si>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</si>
  <si>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</si>
  <si>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</si>
  <si>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</si>
  <si>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</si>
  <si>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 xml:space="preserve">П О З И Ц И Ј А </t>
  </si>
  <si>
    <t>План</t>
  </si>
  <si>
    <t xml:space="preserve">Реализација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</si>
  <si>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</si>
  <si>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</si>
  <si>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</si>
  <si>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</si>
  <si>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</si>
  <si>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</si>
  <si>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</si>
  <si>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</si>
  <si>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</si>
  <si>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</si>
  <si>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</si>
  <si>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</si>
  <si>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</si>
  <si>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</si>
  <si>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</si>
  <si>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</si>
  <si>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</si>
  <si>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</si>
  <si>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</si>
  <si>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</si>
  <si>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</si>
  <si>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</si>
  <si>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</si>
  <si>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</si>
  <si>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</si>
  <si>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</si>
  <si>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</si>
  <si>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</si>
  <si>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</si>
  <si>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</si>
  <si>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</si>
  <si>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</si>
  <si>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</si>
  <si>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</si>
  <si>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</si>
  <si>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</si>
  <si>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</si>
  <si>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</si>
  <si>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</si>
  <si>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</si>
  <si>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</si>
  <si>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</si>
  <si>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</si>
  <si>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</si>
  <si>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</si>
  <si>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</si>
  <si>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>(3001 + 3017 + 3029)</t>
    </r>
  </si>
  <si>
    <r>
      <rPr>
        <b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>(3006 + 3023 + 3037)</t>
    </r>
  </si>
  <si>
    <r>
      <rPr>
        <b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>(3048 - 3049) ≥ 0</t>
    </r>
  </si>
  <si>
    <r>
      <rPr>
        <b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</si>
  <si>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</si>
  <si>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</si>
  <si>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</si>
  <si>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</si>
  <si>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</si>
  <si>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</si>
  <si>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</si>
  <si>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</si>
  <si>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</si>
  <si>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</si>
  <si>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</si>
  <si>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</si>
  <si>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</si>
  <si>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</si>
  <si>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</si>
  <si>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</si>
  <si>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</si>
  <si>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</si>
  <si>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</si>
  <si>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</si>
  <si>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</si>
  <si>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</si>
  <si>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</si>
  <si>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</si>
  <si>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</si>
  <si>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</si>
  <si>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</si>
  <si>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</si>
  <si>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</si>
  <si>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</si>
  <si>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</si>
  <si>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</si>
  <si>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</si>
  <si>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</si>
  <si>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</si>
  <si>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</si>
  <si>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</si>
  <si>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</si>
  <si>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</si>
  <si>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</si>
  <si>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</si>
  <si>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</si>
  <si>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</si>
  <si>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</si>
  <si>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</si>
  <si>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</si>
  <si>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</si>
  <si>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</si>
  <si>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</si>
  <si>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</si>
  <si>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</si>
  <si>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</si>
  <si>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</si>
  <si>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</si>
  <si>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</si>
  <si>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</si>
  <si>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</si>
  <si>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</si>
  <si>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</si>
  <si>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</si>
  <si>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</si>
  <si>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</si>
  <si>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</si>
  <si>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</si>
  <si>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</si>
  <si>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</si>
  <si>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</si>
  <si>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</si>
  <si>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</si>
  <si>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</si>
  <si>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</si>
  <si>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</si>
  <si>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</si>
  <si>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</si>
  <si>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</si>
  <si>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</si>
  <si>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</si>
  <si>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</si>
  <si>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</si>
  <si>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</si>
  <si>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</si>
  <si>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Одлив кадрова</t>
  </si>
  <si>
    <t>навести основ</t>
  </si>
  <si>
    <t>…</t>
  </si>
  <si>
    <t>Пријем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</si>
  <si>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</si>
  <si>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</si>
  <si>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</si>
  <si>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</si>
  <si>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</si>
  <si>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</si>
  <si>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</si>
  <si>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</si>
  <si>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</si>
  <si>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</si>
  <si>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</si>
  <si>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</si>
  <si>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</si>
  <si>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</si>
  <si>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</si>
  <si>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</si>
  <si>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</si>
  <si>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</si>
  <si>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</si>
  <si>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</si>
  <si>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</si>
  <si>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</si>
  <si>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</si>
  <si>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</si>
  <si>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</si>
  <si>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</si>
  <si>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</si>
  <si>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</si>
  <si>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</si>
  <si>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</si>
  <si>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</si>
  <si>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</si>
  <si>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</si>
  <si>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</si>
  <si>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</si>
  <si>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</si>
  <si>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</si>
  <si>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</si>
  <si>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</si>
  <si>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</si>
  <si>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</si>
  <si>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</si>
  <si>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</si>
  <si>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</si>
  <si>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</si>
  <si>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</si>
  <si>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</si>
  <si>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</si>
  <si>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</si>
  <si>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</si>
  <si>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</si>
  <si>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Образац 7.</t>
  </si>
  <si>
    <t>РАСПОДЕЛА ОСТВАРЕНЕ ДОБИТИ / ПОКРИЋE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</si>
  <si>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</si>
  <si>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</si>
  <si>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</si>
  <si>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</si>
  <si>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</si>
  <si>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</si>
  <si>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</si>
  <si>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</si>
  <si>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</si>
  <si>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</si>
  <si>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</si>
  <si>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</si>
  <si>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</si>
  <si>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</si>
  <si>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</si>
  <si>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</si>
  <si>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</si>
  <si>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</si>
  <si>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</si>
  <si>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r>
      <rPr>
        <b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</si>
  <si>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</si>
  <si>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</si>
  <si>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</si>
  <si>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</si>
  <si>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</si>
  <si>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</si>
  <si>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</si>
  <si>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>Н (текућа)</t>
  </si>
  <si>
    <t xml:space="preserve"> = Укупно</t>
  </si>
  <si>
    <t>Н - 1</t>
  </si>
  <si>
    <t>Н - 2</t>
  </si>
  <si>
    <t>Н - 3</t>
  </si>
  <si>
    <t>Н - 4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</si>
  <si>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</si>
  <si>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</si>
  <si>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</si>
  <si>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</si>
  <si>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</si>
  <si>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</si>
  <si>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</si>
  <si>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</si>
  <si>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</si>
  <si>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</si>
  <si>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</si>
  <si>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</si>
  <si>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</si>
  <si>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</si>
  <si>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</si>
  <si>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</si>
  <si>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</si>
  <si>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</si>
  <si>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</si>
  <si>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</si>
  <si>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</si>
  <si>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</si>
  <si>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</si>
  <si>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</si>
  <si>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</si>
  <si>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</si>
  <si>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</si>
  <si>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</si>
  <si>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</si>
  <si>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</si>
  <si>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</si>
  <si>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</si>
  <si>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</si>
  <si>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</si>
  <si>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</si>
  <si>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</si>
  <si>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</si>
  <si>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</si>
  <si>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068</t>
  </si>
  <si>
    <t>Укупно у динарима</t>
  </si>
  <si>
    <t>31.03.20__.</t>
  </si>
  <si>
    <t>30.06.20__.</t>
  </si>
  <si>
    <t>30.09.20__.</t>
  </si>
  <si>
    <t>31.12.20__.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</si>
  <si>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</si>
  <si>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</si>
  <si>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</si>
  <si>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</si>
  <si>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</si>
  <si>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</si>
  <si>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</si>
  <si>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</si>
  <si>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</si>
  <si>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</si>
  <si>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</si>
  <si>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</si>
  <si>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</si>
  <si>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</si>
  <si>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</si>
  <si>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</si>
  <si>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</si>
  <si>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</si>
  <si>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</si>
  <si>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</si>
  <si>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</si>
  <si>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</si>
  <si>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</si>
  <si>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</si>
  <si>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Образац 11</t>
  </si>
  <si>
    <t>ПОТРАЖИВАЊА, ОБАВЕЗЕ И СУДСКИ СПОРОВИ</t>
  </si>
  <si>
    <t>Потраживања                                                                                     (стање на последњи дан извештаја)</t>
  </si>
  <si>
    <t>на дан 30.09.20__</t>
  </si>
  <si>
    <t>на дан 31.12.20__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</si>
  <si>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</si>
  <si>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</si>
  <si>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</si>
  <si>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</si>
  <si>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</si>
  <si>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</si>
  <si>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</si>
  <si>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</si>
  <si>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</si>
  <si>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20__*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</si>
  <si>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</si>
  <si>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</si>
  <si>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</si>
  <si>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</si>
  <si>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за период од 01.01. до 30.06.2022. године*</t>
  </si>
  <si>
    <t>Стање на дан 
31.12.2021.
Претходна година</t>
  </si>
  <si>
    <t>Планирано стање 
на дан 31.12.2022. Текућа година</t>
  </si>
  <si>
    <t>01.01-30.06.2022. године*</t>
  </si>
  <si>
    <t>Проценат реализације (реализација / план 30.06.2022*)</t>
  </si>
  <si>
    <t>у периоду од 01.01. до 30.06.2022. године*</t>
  </si>
  <si>
    <t>Реализација
01.01-31.12.2021.
Претходна година</t>
  </si>
  <si>
    <t>План за                         01.01.- 31.12.2022. Текућа година</t>
  </si>
  <si>
    <t>БИЛАНС СТАЊА  на дан 30.06.2022. године*</t>
  </si>
  <si>
    <t>30.06.2022. године*</t>
  </si>
  <si>
    <t>31.12.2021. (претходна година)</t>
  </si>
  <si>
    <t>ТЕКУЋИ РАЧУН</t>
  </si>
  <si>
    <t>ЕРСТЕ БАНКА 94</t>
  </si>
  <si>
    <t>ЕРСТЕ БАНКА 14</t>
  </si>
  <si>
    <t>ЕРСТЕ БАНКА 39</t>
  </si>
  <si>
    <t>ЕРСТЕ БАНКА 05</t>
  </si>
  <si>
    <t>УПРАВА ЗА ТРЕЗОР</t>
  </si>
  <si>
    <t>ПОШТАНСКА ШТЕДИОНИЦА</t>
  </si>
  <si>
    <t>БАНКА ИНТЕСА</t>
  </si>
  <si>
    <t>АИК БАНКА</t>
  </si>
  <si>
    <t>БЛАГАЈНА</t>
  </si>
  <si>
    <t>Реализација 
01.01-31.12.2021.      Претходна година</t>
  </si>
  <si>
    <t>План за
01.01-31.12.2022.             Текућа година</t>
  </si>
  <si>
    <t>Проценат реализације (реализација /                   план 30.06.2022*)</t>
  </si>
  <si>
    <t>Стање на дан 31.03.2022. године*</t>
  </si>
  <si>
    <t>потребе процеса рада</t>
  </si>
  <si>
    <t>Стање на дан 30.06.2022. године**</t>
  </si>
  <si>
    <t>отказ уговора о раду</t>
  </si>
  <si>
    <t>Распон планираних и исплаћених зарада у периоду 01.01. до 30.06.2022*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</si>
  <si>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</si>
  <si>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Канте и контејнери за смеће</t>
  </si>
  <si>
    <t>ЈЛС</t>
  </si>
  <si>
    <t>Гориво</t>
  </si>
  <si>
    <t>Трактор</t>
  </si>
  <si>
    <t>Комбинована машина</t>
  </si>
  <si>
    <t>Реализација за период 01.01 - 30.06.2022. године*</t>
  </si>
  <si>
    <t>План за
01.01-31.12.2021.             Претходна  година</t>
  </si>
  <si>
    <t>Реализација 
01.01-31.12.2022.      Претходна година</t>
  </si>
  <si>
    <t>01.01  - 30.06.2022. године*</t>
  </si>
  <si>
    <t>22.03.2022.</t>
  </si>
  <si>
    <t>183-8/22</t>
  </si>
  <si>
    <t>Нераспоређена средства</t>
  </si>
  <si>
    <t>14.06.2021.</t>
  </si>
  <si>
    <t>461-4/21</t>
  </si>
  <si>
    <t>Из нераспоређеног добитка ранијих година</t>
  </si>
  <si>
    <t>09.06.2020.</t>
  </si>
  <si>
    <t>376-7/20</t>
  </si>
  <si>
    <t>15.12.2020.</t>
  </si>
  <si>
    <t>Расподела нераспоређене добити</t>
  </si>
  <si>
    <t>19.06.2019.</t>
  </si>
  <si>
    <t>464-6/19</t>
  </si>
  <si>
    <t>17.10.2019.</t>
  </si>
  <si>
    <t>14.06.2018.</t>
  </si>
  <si>
    <t>524-6/18</t>
  </si>
  <si>
    <t>-</t>
  </si>
  <si>
    <t>OTP Leasing</t>
  </si>
  <si>
    <t>INTESA Leasing</t>
  </si>
  <si>
    <t>Poštanska štedionica</t>
  </si>
  <si>
    <t>Лизинг - Трактор</t>
  </si>
  <si>
    <t>Лизинг - Дробилица</t>
  </si>
  <si>
    <t>Лизинг - Усисивач</t>
  </si>
  <si>
    <t>Лизинг - Комбинирка</t>
  </si>
  <si>
    <t>Кредит - Цистерна</t>
  </si>
  <si>
    <t>EUR</t>
  </si>
  <si>
    <t>RSD</t>
  </si>
  <si>
    <t>Не</t>
  </si>
  <si>
    <t>Стање кредитне задужености 
на 30. 06. 2022 године* у оригиналној валути</t>
  </si>
  <si>
    <t>Стање кредитне задужености 
на 30. 06. 2022 године* у динарима</t>
  </si>
  <si>
    <t>05.01.2021.</t>
  </si>
  <si>
    <t>21.07.2021.</t>
  </si>
  <si>
    <t>30.09.2021.</t>
  </si>
  <si>
    <t>План 2022** година</t>
  </si>
  <si>
    <t>Аутомобил</t>
  </si>
  <si>
    <t>Канте и контејнери</t>
  </si>
  <si>
    <t>Камион кипер</t>
  </si>
  <si>
    <t>ПОТРАЖИВАЊА за 2022. годииу*</t>
  </si>
  <si>
    <t>на дан 31.03.2022</t>
  </si>
  <si>
    <t>на дан 30.06.2022</t>
  </si>
  <si>
    <t>ОБАВЕЗЕ за 2022. годииу*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</si>
</sst>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###0"/>
  </numFmts>
  <fonts count="40">
    <font>
      <sz val="10"/>
      <name val="Arial"/>
      <charset val="1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i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Arial"/>
      <charset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</fills>
  <borders count="8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9" fontId="38" fillId="0" borderId="0" applyBorder="0" applyProtection="0"/>
    <xf numFmtId="0" fontId="1" fillId="0" borderId="0"/>
  </cellStyleXfs>
  <cellXfs count="60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9" fontId="3" fillId="2" borderId="21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3" fontId="3" fillId="4" borderId="28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7" fillId="3" borderId="25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0" fontId="3" fillId="0" borderId="10" xfId="0" applyFont="1" applyBorder="1"/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/>
    </xf>
    <xf numFmtId="9" fontId="3" fillId="3" borderId="21" xfId="0" applyNumberFormat="1" applyFont="1" applyFill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9" fillId="3" borderId="24" xfId="0" applyFont="1" applyFill="1" applyBorder="1" applyAlignment="1">
      <alignment vertical="center" wrapText="1"/>
    </xf>
    <xf numFmtId="0" fontId="3" fillId="0" borderId="0" xfId="0" applyFont="1" applyBorder="1"/>
    <xf numFmtId="0" fontId="9" fillId="3" borderId="22" xfId="0" applyFont="1" applyFill="1" applyBorder="1" applyAlignment="1">
      <alignment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3" borderId="20" xfId="0" applyNumberFormat="1" applyFont="1" applyFill="1" applyBorder="1" applyAlignment="1">
      <alignment horizontal="center" vertical="center" wrapText="1"/>
    </xf>
    <xf numFmtId="0" fontId="3" fillId="0" borderId="29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2" fillId="0" borderId="10" xfId="0" applyFont="1" applyBorder="1" applyAlignment="1"/>
    <xf numFmtId="0" fontId="7" fillId="3" borderId="17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3" fontId="9" fillId="3" borderId="22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2" fillId="0" borderId="0" xfId="0" applyFont="1" applyAlignment="1"/>
    <xf numFmtId="0" fontId="7" fillId="2" borderId="2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9" fontId="9" fillId="2" borderId="21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9" fontId="3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3" fillId="0" borderId="0" xfId="0" applyFont="1"/>
    <xf numFmtId="49" fontId="13" fillId="3" borderId="40" xfId="2" applyNumberFormat="1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left" vertical="center" wrapText="1"/>
    </xf>
    <xf numFmtId="3" fontId="13" fillId="0" borderId="22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9" fontId="13" fillId="0" borderId="41" xfId="0" applyNumberFormat="1" applyFont="1" applyBorder="1" applyAlignment="1">
      <alignment horizontal="center" vertical="center" wrapText="1"/>
    </xf>
    <xf numFmtId="0" fontId="13" fillId="0" borderId="0" xfId="0" applyFont="1" applyBorder="1"/>
    <xf numFmtId="49" fontId="13" fillId="3" borderId="25" xfId="2" applyNumberFormat="1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left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9" fontId="13" fillId="0" borderId="21" xfId="0" applyNumberFormat="1" applyFont="1" applyBorder="1" applyAlignment="1">
      <alignment horizontal="center" vertical="center" wrapText="1"/>
    </xf>
    <xf numFmtId="49" fontId="13" fillId="3" borderId="19" xfId="2" applyNumberFormat="1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left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3" borderId="27" xfId="2" applyNumberFormat="1" applyFont="1" applyFill="1" applyBorder="1" applyAlignment="1">
      <alignment horizontal="center" vertical="center"/>
    </xf>
    <xf numFmtId="0" fontId="13" fillId="3" borderId="31" xfId="2" applyFont="1" applyFill="1" applyBorder="1" applyAlignment="1">
      <alignment horizontal="left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3" fontId="13" fillId="0" borderId="42" xfId="0" applyNumberFormat="1" applyFont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9" fontId="13" fillId="0" borderId="3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2" fillId="0" borderId="0" xfId="0" applyFont="1" applyBorder="1"/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3" fontId="13" fillId="0" borderId="47" xfId="0" applyNumberFormat="1" applyFont="1" applyBorder="1" applyAlignment="1">
      <alignment horizontal="center"/>
    </xf>
    <xf numFmtId="3" fontId="13" fillId="0" borderId="49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50" xfId="0" applyNumberFormat="1" applyFont="1" applyBorder="1" applyAlignment="1">
      <alignment horizontal="center"/>
    </xf>
    <xf numFmtId="0" fontId="13" fillId="5" borderId="47" xfId="0" applyFont="1" applyFill="1" applyBorder="1" applyAlignment="1">
      <alignment horizontal="center" vertical="center" wrapText="1"/>
    </xf>
    <xf numFmtId="0" fontId="13" fillId="5" borderId="47" xfId="0" applyFont="1" applyFill="1" applyBorder="1" applyAlignment="1">
      <alignment horizontal="left" vertical="center"/>
    </xf>
    <xf numFmtId="3" fontId="13" fillId="5" borderId="25" xfId="0" applyNumberFormat="1" applyFont="1" applyFill="1" applyBorder="1"/>
    <xf numFmtId="3" fontId="13" fillId="5" borderId="19" xfId="0" applyNumberFormat="1" applyFont="1" applyFill="1" applyBorder="1"/>
    <xf numFmtId="3" fontId="13" fillId="5" borderId="20" xfId="0" applyNumberFormat="1" applyFont="1" applyFill="1" applyBorder="1"/>
    <xf numFmtId="3" fontId="13" fillId="5" borderId="23" xfId="0" applyNumberFormat="1" applyFont="1" applyFill="1" applyBorder="1"/>
    <xf numFmtId="0" fontId="13" fillId="0" borderId="47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 wrapText="1"/>
    </xf>
    <xf numFmtId="0" fontId="14" fillId="0" borderId="0" xfId="0" applyFont="1"/>
    <xf numFmtId="0" fontId="14" fillId="2" borderId="51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0" xfId="0" applyFont="1" applyBorder="1"/>
    <xf numFmtId="3" fontId="14" fillId="2" borderId="1" xfId="0" applyNumberFormat="1" applyFont="1" applyFill="1" applyBorder="1" applyAlignment="1">
      <alignment horizontal="center" vertical="center"/>
    </xf>
    <xf numFmtId="3" fontId="14" fillId="2" borderId="52" xfId="0" applyNumberFormat="1" applyFont="1" applyFill="1" applyBorder="1" applyAlignment="1">
      <alignment horizontal="center" vertical="center"/>
    </xf>
    <xf numFmtId="3" fontId="14" fillId="2" borderId="35" xfId="0" applyNumberFormat="1" applyFont="1" applyFill="1" applyBorder="1" applyAlignment="1">
      <alignment horizontal="center" vertical="center"/>
    </xf>
    <xf numFmtId="3" fontId="14" fillId="2" borderId="38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right" wrapText="1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17" fillId="0" borderId="0" xfId="0" applyFont="1" applyAlignment="1">
      <alignment wrapText="1"/>
    </xf>
    <xf numFmtId="0" fontId="5" fillId="0" borderId="0" xfId="0" applyFont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18" fillId="0" borderId="0" xfId="0" applyFont="1"/>
    <xf numFmtId="0" fontId="18" fillId="0" borderId="0" xfId="0" applyFont="1" applyBorder="1"/>
    <xf numFmtId="0" fontId="5" fillId="2" borderId="4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19" fillId="0" borderId="54" xfId="0" applyFont="1" applyBorder="1" applyAlignment="1">
      <alignment horizontal="left" vertic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3" fontId="2" fillId="0" borderId="3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2" borderId="5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/>
    <xf numFmtId="2" fontId="18" fillId="0" borderId="0" xfId="0" applyNumberFormat="1" applyFont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/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left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9" fontId="22" fillId="0" borderId="20" xfId="0" applyNumberFormat="1" applyFont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9" fontId="22" fillId="0" borderId="13" xfId="0" applyNumberFormat="1" applyFont="1" applyBorder="1" applyAlignment="1">
      <alignment horizontal="center" vertical="center" wrapText="1"/>
    </xf>
    <xf numFmtId="0" fontId="10" fillId="0" borderId="58" xfId="0" applyFont="1" applyBorder="1"/>
    <xf numFmtId="0" fontId="10" fillId="0" borderId="59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19" xfId="0" applyFont="1" applyBorder="1"/>
    <xf numFmtId="0" fontId="23" fillId="0" borderId="20" xfId="0" applyFont="1" applyBorder="1"/>
    <xf numFmtId="0" fontId="23" fillId="0" borderId="25" xfId="0" applyFont="1" applyBorder="1"/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/>
    <xf numFmtId="0" fontId="23" fillId="0" borderId="13" xfId="0" applyFont="1" applyBorder="1"/>
    <xf numFmtId="0" fontId="23" fillId="0" borderId="11" xfId="0" applyFont="1" applyBorder="1"/>
    <xf numFmtId="0" fontId="24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9" fontId="26" fillId="0" borderId="5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9" fontId="26" fillId="0" borderId="23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9" fontId="26" fillId="0" borderId="42" xfId="0" applyNumberFormat="1" applyFont="1" applyBorder="1" applyAlignment="1">
      <alignment horizontal="center" vertical="center" wrapText="1"/>
    </xf>
    <xf numFmtId="3" fontId="26" fillId="0" borderId="31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9" fontId="26" fillId="0" borderId="61" xfId="0" applyNumberFormat="1" applyFont="1" applyBorder="1" applyAlignment="1">
      <alignment horizontal="center" vertical="center"/>
    </xf>
    <xf numFmtId="3" fontId="26" fillId="0" borderId="62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9" fontId="26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9" fontId="26" fillId="0" borderId="5" xfId="0" applyNumberFormat="1" applyFont="1" applyBorder="1" applyAlignment="1">
      <alignment horizontal="center" vertical="center"/>
    </xf>
    <xf numFmtId="9" fontId="26" fillId="0" borderId="14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9" fontId="26" fillId="0" borderId="4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 wrapText="1"/>
    </xf>
    <xf numFmtId="0" fontId="26" fillId="0" borderId="64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3" fontId="26" fillId="0" borderId="65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3" fontId="26" fillId="0" borderId="11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40" xfId="0" applyFont="1" applyBorder="1" applyAlignment="1">
      <alignment vertical="center"/>
    </xf>
    <xf numFmtId="0" fontId="26" fillId="2" borderId="1" xfId="0" applyFont="1" applyFill="1" applyBorder="1" applyAlignment="1">
      <alignment horizontal="left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left" vertical="center"/>
    </xf>
    <xf numFmtId="3" fontId="26" fillId="3" borderId="33" xfId="0" applyNumberFormat="1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5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4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5" fillId="0" borderId="40" xfId="0" applyFont="1" applyBorder="1"/>
    <xf numFmtId="0" fontId="5" fillId="0" borderId="22" xfId="0" applyFont="1" applyBorder="1"/>
    <xf numFmtId="0" fontId="2" fillId="0" borderId="22" xfId="0" applyFont="1" applyBorder="1"/>
    <xf numFmtId="0" fontId="2" fillId="0" borderId="9" xfId="0" applyFont="1" applyBorder="1"/>
    <xf numFmtId="0" fontId="2" fillId="2" borderId="73" xfId="0" applyFont="1" applyFill="1" applyBorder="1"/>
    <xf numFmtId="0" fontId="2" fillId="0" borderId="74" xfId="0" applyFont="1" applyBorder="1"/>
    <xf numFmtId="0" fontId="2" fillId="0" borderId="75" xfId="0" applyFont="1" applyBorder="1"/>
    <xf numFmtId="0" fontId="2" fillId="0" borderId="29" xfId="0" applyFont="1" applyBorder="1"/>
    <xf numFmtId="0" fontId="2" fillId="2" borderId="44" xfId="0" applyFont="1" applyFill="1" applyBorder="1"/>
    <xf numFmtId="0" fontId="5" fillId="0" borderId="0" xfId="0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28" fillId="0" borderId="0" xfId="0" applyFont="1"/>
    <xf numFmtId="49" fontId="28" fillId="0" borderId="0" xfId="0" applyNumberFormat="1" applyFont="1"/>
    <xf numFmtId="0" fontId="11" fillId="0" borderId="0" xfId="0" applyFont="1"/>
    <xf numFmtId="49" fontId="11" fillId="0" borderId="0" xfId="0" applyNumberFormat="1" applyFont="1"/>
    <xf numFmtId="0" fontId="29" fillId="0" borderId="0" xfId="0" applyFont="1"/>
    <xf numFmtId="0" fontId="11" fillId="0" borderId="0" xfId="0" applyFont="1" applyBorder="1"/>
    <xf numFmtId="0" fontId="17" fillId="0" borderId="0" xfId="0" applyFont="1" applyAlignment="1">
      <alignment horizontal="right"/>
    </xf>
    <xf numFmtId="0" fontId="11" fillId="2" borderId="4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28" fillId="0" borderId="23" xfId="0" applyNumberFormat="1" applyFont="1" applyBorder="1" applyAlignment="1">
      <alignment horizontal="center" vertical="center"/>
    </xf>
    <xf numFmtId="0" fontId="28" fillId="0" borderId="19" xfId="0" applyFont="1" applyBorder="1"/>
    <xf numFmtId="0" fontId="28" fillId="0" borderId="20" xfId="0" applyFont="1" applyBorder="1"/>
    <xf numFmtId="49" fontId="28" fillId="2" borderId="11" xfId="0" applyNumberFormat="1" applyFont="1" applyFill="1" applyBorder="1" applyAlignment="1">
      <alignment horizontal="center" vertical="center"/>
    </xf>
    <xf numFmtId="0" fontId="28" fillId="3" borderId="18" xfId="0" applyFont="1" applyFill="1" applyBorder="1"/>
    <xf numFmtId="0" fontId="28" fillId="2" borderId="53" xfId="0" applyFont="1" applyFill="1" applyBorder="1"/>
    <xf numFmtId="49" fontId="28" fillId="0" borderId="5" xfId="0" applyNumberFormat="1" applyFont="1" applyBorder="1" applyAlignment="1">
      <alignment horizontal="center" vertical="center"/>
    </xf>
    <xf numFmtId="0" fontId="28" fillId="0" borderId="3" xfId="0" applyFont="1" applyBorder="1"/>
    <xf numFmtId="0" fontId="28" fillId="0" borderId="4" xfId="0" applyFont="1" applyBorder="1"/>
    <xf numFmtId="0" fontId="28" fillId="3" borderId="12" xfId="0" applyFont="1" applyFill="1" applyBorder="1"/>
    <xf numFmtId="0" fontId="28" fillId="0" borderId="22" xfId="0" applyFont="1" applyBorder="1"/>
    <xf numFmtId="49" fontId="28" fillId="0" borderId="25" xfId="0" applyNumberFormat="1" applyFont="1" applyBorder="1" applyAlignment="1">
      <alignment horizontal="center" vertical="center"/>
    </xf>
    <xf numFmtId="0" fontId="28" fillId="0" borderId="18" xfId="0" applyFont="1" applyBorder="1"/>
    <xf numFmtId="49" fontId="28" fillId="0" borderId="17" xfId="0" applyNumberFormat="1" applyFont="1" applyBorder="1" applyAlignment="1">
      <alignment horizontal="center" vertical="center"/>
    </xf>
    <xf numFmtId="0" fontId="28" fillId="0" borderId="24" xfId="0" applyFont="1" applyBorder="1"/>
    <xf numFmtId="0" fontId="28" fillId="0" borderId="76" xfId="0" applyFont="1" applyBorder="1"/>
    <xf numFmtId="0" fontId="28" fillId="3" borderId="31" xfId="0" applyFont="1" applyFill="1" applyBorder="1"/>
    <xf numFmtId="0" fontId="28" fillId="2" borderId="13" xfId="0" applyFont="1" applyFill="1" applyBorder="1"/>
    <xf numFmtId="0" fontId="32" fillId="0" borderId="0" xfId="0" applyFont="1" applyAlignment="1" applyProtection="1"/>
    <xf numFmtId="0" fontId="33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right"/>
    </xf>
    <xf numFmtId="0" fontId="32" fillId="6" borderId="44" xfId="0" applyFont="1" applyFill="1" applyBorder="1" applyAlignment="1" applyProtection="1">
      <alignment horizontal="center" vertical="center" wrapText="1"/>
    </xf>
    <xf numFmtId="0" fontId="32" fillId="0" borderId="10" xfId="0" applyFont="1" applyBorder="1" applyAlignment="1" applyProtection="1"/>
    <xf numFmtId="4" fontId="35" fillId="3" borderId="19" xfId="0" applyNumberFormat="1" applyFont="1" applyFill="1" applyBorder="1" applyAlignment="1" applyProtection="1">
      <alignment horizontal="center" vertical="center"/>
    </xf>
    <xf numFmtId="4" fontId="35" fillId="3" borderId="20" xfId="0" applyNumberFormat="1" applyFont="1" applyFill="1" applyBorder="1" applyAlignment="1" applyProtection="1">
      <alignment horizontal="center" vertical="center"/>
    </xf>
    <xf numFmtId="0" fontId="35" fillId="3" borderId="23" xfId="0" applyFont="1" applyFill="1" applyBorder="1" applyAlignment="1" applyProtection="1"/>
    <xf numFmtId="0" fontId="35" fillId="2" borderId="23" xfId="0" applyFont="1" applyFill="1" applyBorder="1" applyAlignment="1" applyProtection="1"/>
    <xf numFmtId="4" fontId="35" fillId="2" borderId="19" xfId="0" applyNumberFormat="1" applyFont="1" applyFill="1" applyBorder="1" applyAlignment="1" applyProtection="1">
      <alignment horizontal="center" vertical="center"/>
    </xf>
    <xf numFmtId="4" fontId="35" fillId="2" borderId="20" xfId="0" applyNumberFormat="1" applyFont="1" applyFill="1" applyBorder="1" applyAlignment="1" applyProtection="1">
      <alignment horizontal="center" vertical="center"/>
    </xf>
    <xf numFmtId="4" fontId="35" fillId="2" borderId="13" xfId="0" applyNumberFormat="1" applyFont="1" applyFill="1" applyBorder="1" applyAlignment="1" applyProtection="1">
      <alignment horizontal="center" vertical="center"/>
    </xf>
    <xf numFmtId="4" fontId="35" fillId="6" borderId="44" xfId="0" applyNumberFormat="1" applyFont="1" applyFill="1" applyBorder="1" applyAlignment="1" applyProtection="1"/>
    <xf numFmtId="0" fontId="35" fillId="0" borderId="0" xfId="0" applyFont="1" applyAlignment="1" applyProtection="1"/>
    <xf numFmtId="4" fontId="35" fillId="6" borderId="44" xfId="0" applyNumberFormat="1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>
      <alignment vertical="center" wrapText="1"/>
    </xf>
    <xf numFmtId="0" fontId="2" fillId="0" borderId="77" xfId="0" applyFont="1" applyBorder="1" applyAlignment="1">
      <alignment horizontal="right" vertical="center"/>
    </xf>
    <xf numFmtId="3" fontId="26" fillId="0" borderId="54" xfId="0" applyNumberFormat="1" applyFont="1" applyBorder="1" applyAlignment="1">
      <alignment horizontal="center" vertical="center"/>
    </xf>
    <xf numFmtId="3" fontId="36" fillId="0" borderId="48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3" fontId="26" fillId="0" borderId="78" xfId="0" applyNumberFormat="1" applyFont="1" applyBorder="1" applyAlignment="1">
      <alignment horizontal="center" vertical="center"/>
    </xf>
    <xf numFmtId="0" fontId="3" fillId="0" borderId="59" xfId="0" applyFont="1" applyBorder="1"/>
    <xf numFmtId="3" fontId="37" fillId="0" borderId="48" xfId="0" applyNumberFormat="1" applyFont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  <xf numFmtId="3" fontId="26" fillId="0" borderId="44" xfId="0" applyNumberFormat="1" applyFont="1" applyBorder="1" applyAlignment="1">
      <alignment horizontal="center" vertical="center"/>
    </xf>
    <xf numFmtId="3" fontId="26" fillId="0" borderId="79" xfId="0" applyNumberFormat="1" applyFont="1" applyBorder="1" applyAlignment="1">
      <alignment horizontal="center" vertical="center"/>
    </xf>
    <xf numFmtId="3" fontId="26" fillId="0" borderId="39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2" borderId="56" xfId="0" applyFont="1" applyFill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0" fontId="26" fillId="0" borderId="0" xfId="0" applyFont="1"/>
    <xf numFmtId="4" fontId="28" fillId="0" borderId="19" xfId="0" applyNumberFormat="1" applyFont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4" fontId="28" fillId="3" borderId="18" xfId="0" applyNumberFormat="1" applyFont="1" applyFill="1" applyBorder="1" applyAlignment="1">
      <alignment horizontal="center" vertical="center"/>
    </xf>
    <xf numFmtId="4" fontId="28" fillId="2" borderId="53" xfId="0" applyNumberFormat="1" applyFont="1" applyFill="1" applyBorder="1" applyAlignment="1">
      <alignment horizontal="center" vertical="center"/>
    </xf>
    <xf numFmtId="0" fontId="28" fillId="0" borderId="50" xfId="0" applyFont="1" applyBorder="1"/>
    <xf numFmtId="4" fontId="28" fillId="0" borderId="22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8" fillId="0" borderId="0" xfId="0" applyFont="1" applyBorder="1"/>
    <xf numFmtId="4" fontId="28" fillId="3" borderId="31" xfId="0" applyNumberFormat="1" applyFont="1" applyFill="1" applyBorder="1" applyAlignment="1">
      <alignment horizontal="center" vertical="center"/>
    </xf>
    <xf numFmtId="4" fontId="28" fillId="3" borderId="28" xfId="0" applyNumberFormat="1" applyFont="1" applyFill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3" fontId="2" fillId="0" borderId="8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4" fontId="2" fillId="0" borderId="19" xfId="0" applyNumberFormat="1" applyFont="1" applyBorder="1"/>
    <xf numFmtId="0" fontId="2" fillId="0" borderId="19" xfId="0" applyFont="1" applyBorder="1" applyAlignment="1">
      <alignment horizontal="center"/>
    </xf>
    <xf numFmtId="4" fontId="2" fillId="2" borderId="69" xfId="0" applyNumberFormat="1" applyFont="1" applyFill="1" applyBorder="1"/>
    <xf numFmtId="4" fontId="2" fillId="0" borderId="19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20" xfId="0" applyNumberFormat="1" applyFont="1" applyBorder="1"/>
    <xf numFmtId="4" fontId="2" fillId="2" borderId="43" xfId="0" applyNumberFormat="1" applyFont="1" applyFill="1" applyBorder="1"/>
    <xf numFmtId="4" fontId="2" fillId="2" borderId="55" xfId="0" applyNumberFormat="1" applyFont="1" applyFill="1" applyBorder="1"/>
    <xf numFmtId="3" fontId="3" fillId="2" borderId="20" xfId="0" applyNumberFormat="1" applyFont="1" applyFill="1" applyBorder="1" applyAlignment="1">
      <alignment horizontal="center" vertical="center"/>
    </xf>
    <xf numFmtId="9" fontId="3" fillId="2" borderId="21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2" borderId="26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9" fontId="9" fillId="2" borderId="34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3" fontId="9" fillId="2" borderId="33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2" borderId="36" xfId="2" applyFont="1" applyFill="1" applyBorder="1" applyAlignment="1">
      <alignment horizontal="center" vertical="center" wrapText="1"/>
    </xf>
    <xf numFmtId="0" fontId="14" fillId="2" borderId="37" xfId="2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3" fontId="13" fillId="0" borderId="34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49" fontId="14" fillId="2" borderId="43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2" fontId="6" fillId="2" borderId="5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2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8" fillId="2" borderId="36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3" fontId="26" fillId="0" borderId="38" xfId="0" applyNumberFormat="1" applyFont="1" applyBorder="1" applyAlignment="1">
      <alignment horizontal="center" vertical="center" wrapText="1"/>
    </xf>
    <xf numFmtId="9" fontId="26" fillId="0" borderId="36" xfId="1" applyFont="1" applyBorder="1" applyAlignment="1" applyProtection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26" fillId="0" borderId="3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64" fontId="26" fillId="0" borderId="36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" fillId="0" borderId="6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2" borderId="35" xfId="0" applyFont="1" applyFill="1" applyBorder="1" applyAlignment="1">
      <alignment horizontal="right"/>
    </xf>
    <xf numFmtId="0" fontId="27" fillId="2" borderId="43" xfId="0" applyFont="1" applyFill="1" applyBorder="1" applyAlignment="1">
      <alignment horizontal="right"/>
    </xf>
    <xf numFmtId="0" fontId="27" fillId="2" borderId="35" xfId="0" applyFont="1" applyFill="1" applyBorder="1" applyAlignment="1">
      <alignment horizontal="right"/>
    </xf>
    <xf numFmtId="0" fontId="5" fillId="0" borderId="67" xfId="0" applyFont="1" applyBorder="1" applyAlignment="1">
      <alignment horizontal="center" wrapText="1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4" fontId="35" fillId="3" borderId="13" xfId="0" applyNumberFormat="1" applyFont="1" applyFill="1" applyBorder="1" applyAlignment="1" applyProtection="1">
      <alignment horizontal="center" vertical="center"/>
    </xf>
    <xf numFmtId="0" fontId="36" fillId="6" borderId="44" xfId="0" applyFont="1" applyFill="1" applyBorder="1" applyAlignment="1" applyProtection="1">
      <alignment horizontal="center" vertical="center"/>
    </xf>
    <xf numFmtId="0" fontId="35" fillId="3" borderId="23" xfId="0" applyFont="1" applyFill="1" applyBorder="1" applyAlignment="1" applyProtection="1">
      <alignment horizontal="center" vertical="center"/>
    </xf>
    <xf numFmtId="0" fontId="35" fillId="3" borderId="19" xfId="0" applyFont="1" applyFill="1" applyBorder="1" applyAlignment="1" applyProtection="1">
      <alignment horizontal="left" vertical="center"/>
    </xf>
    <xf numFmtId="165" fontId="35" fillId="3" borderId="19" xfId="0" applyNumberFormat="1" applyFont="1" applyFill="1" applyBorder="1" applyAlignment="1" applyProtection="1">
      <alignment horizontal="center" vertical="center"/>
    </xf>
    <xf numFmtId="4" fontId="35" fillId="3" borderId="19" xfId="0" applyNumberFormat="1" applyFont="1" applyFill="1" applyBorder="1" applyAlignment="1" applyProtection="1">
      <alignment horizontal="center" vertical="center"/>
    </xf>
    <xf numFmtId="4" fontId="35" fillId="3" borderId="20" xfId="0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/>
    </xf>
    <xf numFmtId="0" fontId="32" fillId="6" borderId="44" xfId="0" applyFont="1" applyFill="1" applyBorder="1" applyAlignment="1" applyProtection="1">
      <alignment horizontal="center" vertical="center" wrapText="1"/>
    </xf>
    <xf numFmtId="0" fontId="32" fillId="6" borderId="44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left" vertical="top" wrapText="1"/>
    </xf>
    <xf numFmtId="49" fontId="3" fillId="0" borderId="80" xfId="0" applyNumberFormat="1" applyFont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/>
    </xf>
    <xf numFmtId="49" fontId="3" fillId="0" borderId="56" xfId="0" applyNumberFormat="1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49" fontId="3" fillId="0" borderId="77" xfId="0" applyNumberFormat="1" applyFont="1" applyBorder="1" applyAlignment="1">
      <alignment horizontal="left" vertical="center" wrapText="1"/>
    </xf>
    <xf numFmtId="0" fontId="2" fillId="2" borderId="55" xfId="0" applyFont="1" applyFill="1" applyBorder="1" applyAlignment="1">
      <alignment horizontal="right" vertical="center" wrapText="1"/>
    </xf>
    <xf numFmtId="3" fontId="26" fillId="2" borderId="5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48"/>
  <sheetViews>
    <sheetView showGridLines="0" workbookViewId="0">
      <selection activeCell="H59" sqref="H59"/>
    </sheetView>
  </sheetViews>
  <sheetFormatPr defaultColWidth="9.140625" defaultRowHeight="15.75"/>
  <cols>
    <col min="1" max="1" width="3" style="1" customWidth="1"/>
    <col min="2" max="2" width="18.7109375" style="1" customWidth="1"/>
    <col min="3" max="3" width="69.7109375" style="1" customWidth="1"/>
    <col min="4" max="4" width="9.140625" style="1"/>
    <col min="5" max="6" width="15.7109375" style="1" customWidth="1"/>
    <col min="7" max="8" width="18.28515625" style="2" customWidth="1"/>
    <col min="9" max="9" width="16.5703125" style="3" customWidth="1"/>
    <col min="10" max="259" width="9.140625" style="1"/>
    <col min="260" max="260" width="3" style="1" customWidth="1"/>
    <col min="261" max="261" width="18.7109375" style="1" customWidth="1"/>
    <col min="262" max="262" width="69.7109375" style="1" customWidth="1"/>
    <col min="263" max="263" width="9.140625" style="1"/>
    <col min="264" max="265" width="15.7109375" style="1" customWidth="1"/>
    <col min="266" max="515" width="9.140625" style="1"/>
    <col min="516" max="516" width="3" style="1" customWidth="1"/>
    <col min="517" max="517" width="18.7109375" style="1" customWidth="1"/>
    <col min="518" max="518" width="69.7109375" style="1" customWidth="1"/>
    <col min="519" max="519" width="9.140625" style="1"/>
    <col min="520" max="521" width="15.7109375" style="1" customWidth="1"/>
    <col min="522" max="771" width="9.140625" style="1"/>
    <col min="772" max="772" width="3" style="1" customWidth="1"/>
    <col min="773" max="773" width="18.7109375" style="1" customWidth="1"/>
    <col min="774" max="774" width="69.7109375" style="1" customWidth="1"/>
    <col min="775" max="775" width="9.140625" style="1"/>
    <col min="776" max="777" width="15.7109375" style="1" customWidth="1"/>
    <col min="778" max="1024" width="9.140625" style="1"/>
  </cols>
  <sheetData>
    <row r="1" spans="1:11">
      <c r="F1" s="4"/>
      <c r="H1" s="5"/>
      <c r="I1" s="5" t="s">
        <v>0</v>
      </c>
      <c r="J1" s="6"/>
      <c r="K1" s="6"/>
    </row>
    <row r="2" spans="1:11" ht="20.25" customHeight="1">
      <c r="B2" s="485" t="s">
        <v>1</v>
      </c>
      <c r="C2" s="485"/>
      <c r="D2" s="485"/>
      <c r="E2" s="485"/>
      <c r="F2" s="485"/>
      <c r="G2" s="485"/>
      <c r="H2" s="485"/>
      <c r="I2" s="485"/>
    </row>
    <row r="3" spans="1:11" ht="19.5" customHeight="1">
      <c r="B3" s="485" t="s">
        <v>731</v>
      </c>
      <c r="C3" s="485"/>
      <c r="D3" s="485"/>
      <c r="E3" s="485"/>
      <c r="F3" s="485"/>
      <c r="G3" s="485"/>
      <c r="H3" s="485"/>
      <c r="I3" s="485"/>
    </row>
    <row r="4" spans="1:11" ht="12" customHeight="1">
      <c r="B4" s="7"/>
      <c r="C4" s="7"/>
      <c r="D4" s="7"/>
      <c r="E4" s="7"/>
      <c r="F4" s="7"/>
      <c r="G4" s="3"/>
      <c r="H4" s="8"/>
      <c r="I4" s="8"/>
    </row>
    <row r="5" spans="1:11" ht="12" customHeight="1">
      <c r="B5" s="9"/>
      <c r="C5" s="9"/>
      <c r="D5" s="9"/>
      <c r="E5" s="7"/>
      <c r="F5" s="7"/>
      <c r="G5" s="3"/>
      <c r="H5" s="8"/>
      <c r="I5" s="8" t="s">
        <v>2</v>
      </c>
    </row>
    <row r="6" spans="1:11" ht="29.25" customHeight="1">
      <c r="B6" s="486" t="s">
        <v>3</v>
      </c>
      <c r="C6" s="487" t="s">
        <v>4</v>
      </c>
      <c r="D6" s="488" t="s">
        <v>5</v>
      </c>
      <c r="E6" s="489" t="s">
        <v>732</v>
      </c>
      <c r="F6" s="490" t="s">
        <v>733</v>
      </c>
      <c r="G6" s="491" t="s">
        <v>734</v>
      </c>
      <c r="H6" s="491"/>
      <c r="I6" s="492" t="s">
        <v>735</v>
      </c>
    </row>
    <row r="7" spans="1:11" ht="24.75" customHeight="1">
      <c r="A7" s="12"/>
      <c r="B7" s="486"/>
      <c r="C7" s="487"/>
      <c r="D7" s="488"/>
      <c r="E7" s="489"/>
      <c r="F7" s="490"/>
      <c r="G7" s="13" t="s">
        <v>6</v>
      </c>
      <c r="H7" s="14" t="s">
        <v>7</v>
      </c>
      <c r="I7" s="492"/>
    </row>
    <row r="8" spans="1:11" ht="16.5" customHeight="1">
      <c r="A8" s="15"/>
      <c r="B8" s="16">
        <v>1</v>
      </c>
      <c r="C8" s="17">
        <v>2</v>
      </c>
      <c r="D8" s="18">
        <v>3</v>
      </c>
      <c r="E8" s="19">
        <v>4</v>
      </c>
      <c r="F8" s="18">
        <v>5</v>
      </c>
      <c r="G8" s="20">
        <v>6</v>
      </c>
      <c r="H8" s="21">
        <v>7</v>
      </c>
      <c r="I8" s="22">
        <v>8</v>
      </c>
    </row>
    <row r="9" spans="1:11" ht="20.100000000000001" customHeight="1">
      <c r="A9" s="15"/>
      <c r="B9" s="481"/>
      <c r="C9" s="23" t="s">
        <v>8</v>
      </c>
      <c r="D9" s="482">
        <v>1001</v>
      </c>
      <c r="E9" s="483">
        <v>163438</v>
      </c>
      <c r="F9" s="484">
        <v>229650</v>
      </c>
      <c r="G9" s="472">
        <v>114825</v>
      </c>
      <c r="H9" s="467">
        <f>SUM(H11+H14+H20)</f>
        <v>80417</v>
      </c>
      <c r="I9" s="468">
        <f t="shared" ref="I9:I40" si="0">IFERROR(H9/G9,"  ")</f>
        <v>0.70034400174178102</v>
      </c>
    </row>
    <row r="10" spans="1:11" ht="13.5" customHeight="1">
      <c r="A10" s="15"/>
      <c r="B10" s="481"/>
      <c r="C10" s="27" t="s">
        <v>9</v>
      </c>
      <c r="D10" s="482"/>
      <c r="E10" s="483"/>
      <c r="F10" s="484"/>
      <c r="G10" s="472"/>
      <c r="H10" s="467"/>
      <c r="I10" s="468" t="str">
        <f t="shared" si="0"/>
        <v xml:space="preserve">  </v>
      </c>
    </row>
    <row r="11" spans="1:11" ht="20.100000000000001" customHeight="1">
      <c r="A11" s="15"/>
      <c r="B11" s="28">
        <v>60</v>
      </c>
      <c r="C11" s="29" t="s">
        <v>10</v>
      </c>
      <c r="D11" s="30">
        <v>1002</v>
      </c>
      <c r="E11" s="31"/>
      <c r="F11" s="32"/>
      <c r="G11" s="33"/>
      <c r="H11" s="32"/>
      <c r="I11" s="34" t="str">
        <f t="shared" si="0"/>
        <v xml:space="preserve">  </v>
      </c>
    </row>
    <row r="12" spans="1:11" ht="20.100000000000001" customHeight="1">
      <c r="A12" s="15"/>
      <c r="B12" s="28" t="s">
        <v>11</v>
      </c>
      <c r="C12" s="29" t="s">
        <v>12</v>
      </c>
      <c r="D12" s="30">
        <v>1003</v>
      </c>
      <c r="E12" s="31"/>
      <c r="F12" s="32"/>
      <c r="G12" s="33"/>
      <c r="H12" s="32"/>
      <c r="I12" s="34" t="str">
        <f t="shared" si="0"/>
        <v xml:space="preserve">  </v>
      </c>
    </row>
    <row r="13" spans="1:11" ht="20.100000000000001" customHeight="1">
      <c r="A13" s="15"/>
      <c r="B13" s="28" t="s">
        <v>13</v>
      </c>
      <c r="C13" s="29" t="s">
        <v>14</v>
      </c>
      <c r="D13" s="30">
        <v>1004</v>
      </c>
      <c r="E13" s="31"/>
      <c r="F13" s="32"/>
      <c r="G13" s="33"/>
      <c r="H13" s="32"/>
      <c r="I13" s="34" t="str">
        <f t="shared" si="0"/>
        <v xml:space="preserve">  </v>
      </c>
    </row>
    <row r="14" spans="1:11" ht="20.100000000000001" customHeight="1">
      <c r="A14" s="15"/>
      <c r="B14" s="28">
        <v>61</v>
      </c>
      <c r="C14" s="29" t="s">
        <v>15</v>
      </c>
      <c r="D14" s="30">
        <v>1005</v>
      </c>
      <c r="E14" s="31">
        <v>144433</v>
      </c>
      <c r="F14" s="32">
        <v>213650</v>
      </c>
      <c r="G14" s="33">
        <v>106825</v>
      </c>
      <c r="H14" s="32">
        <v>74056</v>
      </c>
      <c r="I14" s="34">
        <f t="shared" si="0"/>
        <v>0.69324596302363684</v>
      </c>
    </row>
    <row r="15" spans="1:11" ht="20.100000000000001" customHeight="1">
      <c r="A15" s="15"/>
      <c r="B15" s="28" t="s">
        <v>16</v>
      </c>
      <c r="C15" s="29" t="s">
        <v>17</v>
      </c>
      <c r="D15" s="30">
        <v>1006</v>
      </c>
      <c r="E15" s="31">
        <v>144433</v>
      </c>
      <c r="F15" s="32">
        <v>213650</v>
      </c>
      <c r="G15" s="33">
        <v>106825</v>
      </c>
      <c r="H15" s="32">
        <v>74056</v>
      </c>
      <c r="I15" s="34">
        <f t="shared" si="0"/>
        <v>0.69324596302363684</v>
      </c>
    </row>
    <row r="16" spans="1:11" ht="20.100000000000001" customHeight="1">
      <c r="A16" s="15"/>
      <c r="B16" s="28" t="s">
        <v>18</v>
      </c>
      <c r="C16" s="29" t="s">
        <v>19</v>
      </c>
      <c r="D16" s="30">
        <v>1007</v>
      </c>
      <c r="E16" s="31"/>
      <c r="F16" s="32"/>
      <c r="G16" s="33"/>
      <c r="H16" s="32"/>
      <c r="I16" s="34" t="str">
        <f t="shared" si="0"/>
        <v xml:space="preserve">  </v>
      </c>
    </row>
    <row r="17" spans="1:9" ht="20.100000000000001" customHeight="1">
      <c r="A17" s="15"/>
      <c r="B17" s="28">
        <v>62</v>
      </c>
      <c r="C17" s="29" t="s">
        <v>20</v>
      </c>
      <c r="D17" s="30">
        <v>1008</v>
      </c>
      <c r="E17" s="31"/>
      <c r="F17" s="32"/>
      <c r="G17" s="33"/>
      <c r="H17" s="32"/>
      <c r="I17" s="34" t="str">
        <f t="shared" si="0"/>
        <v xml:space="preserve">  </v>
      </c>
    </row>
    <row r="18" spans="1:9" ht="20.100000000000001" customHeight="1">
      <c r="A18" s="15"/>
      <c r="B18" s="28">
        <v>630</v>
      </c>
      <c r="C18" s="29" t="s">
        <v>21</v>
      </c>
      <c r="D18" s="30">
        <v>1009</v>
      </c>
      <c r="E18" s="31"/>
      <c r="F18" s="32"/>
      <c r="G18" s="33"/>
      <c r="H18" s="32"/>
      <c r="I18" s="34" t="str">
        <f t="shared" si="0"/>
        <v xml:space="preserve">  </v>
      </c>
    </row>
    <row r="19" spans="1:9" ht="20.100000000000001" customHeight="1">
      <c r="A19" s="15"/>
      <c r="B19" s="28">
        <v>631</v>
      </c>
      <c r="C19" s="29" t="s">
        <v>22</v>
      </c>
      <c r="D19" s="30">
        <v>1010</v>
      </c>
      <c r="E19" s="31"/>
      <c r="F19" s="32"/>
      <c r="G19" s="33"/>
      <c r="H19" s="32"/>
      <c r="I19" s="34" t="str">
        <f t="shared" si="0"/>
        <v xml:space="preserve">  </v>
      </c>
    </row>
    <row r="20" spans="1:9" ht="20.100000000000001" customHeight="1">
      <c r="A20" s="15"/>
      <c r="B20" s="28" t="s">
        <v>23</v>
      </c>
      <c r="C20" s="29" t="s">
        <v>24</v>
      </c>
      <c r="D20" s="30">
        <v>1011</v>
      </c>
      <c r="E20" s="31">
        <v>19005</v>
      </c>
      <c r="F20" s="32">
        <v>16000</v>
      </c>
      <c r="G20" s="33">
        <v>8000</v>
      </c>
      <c r="H20" s="32">
        <v>6361</v>
      </c>
      <c r="I20" s="34">
        <f t="shared" si="0"/>
        <v>0.79512499999999997</v>
      </c>
    </row>
    <row r="21" spans="1:9" ht="25.5" customHeight="1">
      <c r="A21" s="15"/>
      <c r="B21" s="28" t="s">
        <v>25</v>
      </c>
      <c r="C21" s="29" t="s">
        <v>26</v>
      </c>
      <c r="D21" s="30">
        <v>1012</v>
      </c>
      <c r="E21" s="31"/>
      <c r="F21" s="32"/>
      <c r="G21" s="33"/>
      <c r="H21" s="32"/>
      <c r="I21" s="34" t="str">
        <f t="shared" si="0"/>
        <v xml:space="preserve">  </v>
      </c>
    </row>
    <row r="22" spans="1:9" ht="20.100000000000001" customHeight="1">
      <c r="A22" s="15"/>
      <c r="B22" s="35"/>
      <c r="C22" s="36" t="s">
        <v>27</v>
      </c>
      <c r="D22" s="37">
        <v>1013</v>
      </c>
      <c r="E22" s="38">
        <v>156850</v>
      </c>
      <c r="F22" s="25">
        <v>224090</v>
      </c>
      <c r="G22" s="24">
        <v>112045</v>
      </c>
      <c r="H22" s="25">
        <f>SUM(H24+H25+H29+H31+H33)</f>
        <v>83084</v>
      </c>
      <c r="I22" s="26">
        <f t="shared" si="0"/>
        <v>0.74152349502432058</v>
      </c>
    </row>
    <row r="23" spans="1:9" ht="20.100000000000001" customHeight="1">
      <c r="A23" s="15"/>
      <c r="B23" s="28">
        <v>50</v>
      </c>
      <c r="C23" s="29" t="s">
        <v>28</v>
      </c>
      <c r="D23" s="30">
        <v>1014</v>
      </c>
      <c r="E23" s="31"/>
      <c r="F23" s="32"/>
      <c r="G23" s="33"/>
      <c r="H23" s="32"/>
      <c r="I23" s="34" t="str">
        <f t="shared" si="0"/>
        <v xml:space="preserve">  </v>
      </c>
    </row>
    <row r="24" spans="1:9" ht="20.100000000000001" customHeight="1">
      <c r="A24" s="15"/>
      <c r="B24" s="28">
        <v>51</v>
      </c>
      <c r="C24" s="29" t="s">
        <v>29</v>
      </c>
      <c r="D24" s="30">
        <v>1015</v>
      </c>
      <c r="E24" s="31">
        <v>20286</v>
      </c>
      <c r="F24" s="32">
        <v>31799</v>
      </c>
      <c r="G24" s="33">
        <v>15900</v>
      </c>
      <c r="H24" s="32">
        <v>13116</v>
      </c>
      <c r="I24" s="34">
        <f t="shared" si="0"/>
        <v>0.82490566037735846</v>
      </c>
    </row>
    <row r="25" spans="1:9" ht="25.5" customHeight="1">
      <c r="A25" s="15"/>
      <c r="B25" s="28">
        <v>52</v>
      </c>
      <c r="C25" s="29" t="s">
        <v>30</v>
      </c>
      <c r="D25" s="30">
        <v>1016</v>
      </c>
      <c r="E25" s="31">
        <v>56371</v>
      </c>
      <c r="F25" s="32">
        <v>73782</v>
      </c>
      <c r="G25" s="33">
        <v>36891</v>
      </c>
      <c r="H25" s="32">
        <v>30557</v>
      </c>
      <c r="I25" s="34">
        <f t="shared" si="0"/>
        <v>0.82830500664118623</v>
      </c>
    </row>
    <row r="26" spans="1:9" ht="20.100000000000001" customHeight="1">
      <c r="A26" s="15"/>
      <c r="B26" s="28">
        <v>520</v>
      </c>
      <c r="C26" s="29" t="s">
        <v>31</v>
      </c>
      <c r="D26" s="30">
        <v>1017</v>
      </c>
      <c r="E26" s="31">
        <v>26269</v>
      </c>
      <c r="F26" s="32">
        <v>35953</v>
      </c>
      <c r="G26" s="33">
        <v>17977</v>
      </c>
      <c r="H26" s="32">
        <v>12982</v>
      </c>
      <c r="I26" s="34">
        <f t="shared" si="0"/>
        <v>0.72214496300828834</v>
      </c>
    </row>
    <row r="27" spans="1:9" ht="20.100000000000001" customHeight="1">
      <c r="A27" s="15"/>
      <c r="B27" s="28">
        <v>521</v>
      </c>
      <c r="C27" s="29" t="s">
        <v>32</v>
      </c>
      <c r="D27" s="30">
        <v>1018</v>
      </c>
      <c r="E27" s="31">
        <v>4401</v>
      </c>
      <c r="F27" s="32">
        <v>6189</v>
      </c>
      <c r="G27" s="33">
        <v>3095</v>
      </c>
      <c r="H27" s="32">
        <v>2110</v>
      </c>
      <c r="I27" s="34">
        <f t="shared" si="0"/>
        <v>0.68174474959612275</v>
      </c>
    </row>
    <row r="28" spans="1:9" ht="20.100000000000001" customHeight="1">
      <c r="A28" s="15"/>
      <c r="B28" s="28" t="s">
        <v>33</v>
      </c>
      <c r="C28" s="29" t="s">
        <v>34</v>
      </c>
      <c r="D28" s="30">
        <v>1019</v>
      </c>
      <c r="E28" s="31">
        <v>25701</v>
      </c>
      <c r="F28" s="32">
        <v>31640</v>
      </c>
      <c r="G28" s="33">
        <v>15820</v>
      </c>
      <c r="H28" s="32">
        <f>SUM(H25-H26-H27)</f>
        <v>15465</v>
      </c>
      <c r="I28" s="34">
        <f t="shared" si="0"/>
        <v>0.97756005056890016</v>
      </c>
    </row>
    <row r="29" spans="1:9" ht="20.100000000000001" customHeight="1">
      <c r="A29" s="15"/>
      <c r="B29" s="28">
        <v>540</v>
      </c>
      <c r="C29" s="29" t="s">
        <v>35</v>
      </c>
      <c r="D29" s="30">
        <v>1020</v>
      </c>
      <c r="E29" s="31">
        <v>5080</v>
      </c>
      <c r="F29" s="32">
        <v>5000</v>
      </c>
      <c r="G29" s="33">
        <v>2500</v>
      </c>
      <c r="H29" s="32">
        <v>2500</v>
      </c>
      <c r="I29" s="34">
        <f t="shared" si="0"/>
        <v>1</v>
      </c>
    </row>
    <row r="30" spans="1:9" ht="25.5" customHeight="1">
      <c r="A30" s="15"/>
      <c r="B30" s="28" t="s">
        <v>36</v>
      </c>
      <c r="C30" s="29" t="s">
        <v>37</v>
      </c>
      <c r="D30" s="30">
        <v>1021</v>
      </c>
      <c r="E30" s="31"/>
      <c r="F30" s="32"/>
      <c r="G30" s="33"/>
      <c r="H30" s="32"/>
      <c r="I30" s="34" t="str">
        <f t="shared" si="0"/>
        <v xml:space="preserve">  </v>
      </c>
    </row>
    <row r="31" spans="1:9" ht="20.100000000000001" customHeight="1">
      <c r="A31" s="15"/>
      <c r="B31" s="28">
        <v>53</v>
      </c>
      <c r="C31" s="29" t="s">
        <v>38</v>
      </c>
      <c r="D31" s="30">
        <v>1022</v>
      </c>
      <c r="E31" s="31">
        <v>64929</v>
      </c>
      <c r="F31" s="32">
        <v>99890</v>
      </c>
      <c r="G31" s="33">
        <v>49945</v>
      </c>
      <c r="H31" s="32">
        <v>33759</v>
      </c>
      <c r="I31" s="34">
        <f t="shared" si="0"/>
        <v>0.67592351586745425</v>
      </c>
    </row>
    <row r="32" spans="1:9" ht="20.100000000000001" customHeight="1">
      <c r="A32" s="15"/>
      <c r="B32" s="28" t="s">
        <v>39</v>
      </c>
      <c r="C32" s="29" t="s">
        <v>40</v>
      </c>
      <c r="D32" s="30">
        <v>1023</v>
      </c>
      <c r="E32" s="31"/>
      <c r="F32" s="32"/>
      <c r="G32" s="33"/>
      <c r="H32" s="32"/>
      <c r="I32" s="34" t="str">
        <f t="shared" si="0"/>
        <v xml:space="preserve">  </v>
      </c>
    </row>
    <row r="33" spans="1:9" ht="20.100000000000001" customHeight="1">
      <c r="A33" s="15"/>
      <c r="B33" s="28">
        <v>55</v>
      </c>
      <c r="C33" s="29" t="s">
        <v>41</v>
      </c>
      <c r="D33" s="30">
        <v>1024</v>
      </c>
      <c r="E33" s="31">
        <v>10184</v>
      </c>
      <c r="F33" s="32">
        <v>13619</v>
      </c>
      <c r="G33" s="33">
        <v>6810</v>
      </c>
      <c r="H33" s="32">
        <v>3152</v>
      </c>
      <c r="I33" s="34">
        <f t="shared" si="0"/>
        <v>0.46284875183553598</v>
      </c>
    </row>
    <row r="34" spans="1:9" ht="20.100000000000001" customHeight="1">
      <c r="A34" s="15"/>
      <c r="B34" s="35"/>
      <c r="C34" s="36" t="s">
        <v>42</v>
      </c>
      <c r="D34" s="37">
        <v>1025</v>
      </c>
      <c r="E34" s="38">
        <v>6588</v>
      </c>
      <c r="F34" s="25">
        <v>5560</v>
      </c>
      <c r="G34" s="24">
        <v>2780</v>
      </c>
      <c r="H34" s="25"/>
      <c r="I34" s="26">
        <f t="shared" si="0"/>
        <v>0</v>
      </c>
    </row>
    <row r="35" spans="1:9" ht="20.100000000000001" customHeight="1">
      <c r="A35" s="15"/>
      <c r="B35" s="35"/>
      <c r="C35" s="36" t="s">
        <v>43</v>
      </c>
      <c r="D35" s="37">
        <v>1026</v>
      </c>
      <c r="E35" s="38"/>
      <c r="F35" s="25"/>
      <c r="G35" s="24"/>
      <c r="H35" s="25">
        <f>SUM(H22-H9)</f>
        <v>2667</v>
      </c>
      <c r="I35" s="26" t="str">
        <f t="shared" si="0"/>
        <v xml:space="preserve">  </v>
      </c>
    </row>
    <row r="36" spans="1:9" ht="20.100000000000001" customHeight="1">
      <c r="A36" s="15"/>
      <c r="B36" s="469"/>
      <c r="C36" s="39" t="s">
        <v>44</v>
      </c>
      <c r="D36" s="470">
        <v>1027</v>
      </c>
      <c r="E36" s="471">
        <v>2902</v>
      </c>
      <c r="F36" s="467">
        <v>3020</v>
      </c>
      <c r="G36" s="472">
        <v>1510</v>
      </c>
      <c r="H36" s="467">
        <v>1713</v>
      </c>
      <c r="I36" s="468">
        <f t="shared" si="0"/>
        <v>1.1344370860927153</v>
      </c>
    </row>
    <row r="37" spans="1:9" ht="14.25" customHeight="1">
      <c r="A37" s="15"/>
      <c r="B37" s="469"/>
      <c r="C37" s="27" t="s">
        <v>45</v>
      </c>
      <c r="D37" s="470"/>
      <c r="E37" s="471"/>
      <c r="F37" s="467"/>
      <c r="G37" s="472"/>
      <c r="H37" s="467"/>
      <c r="I37" s="468" t="str">
        <f t="shared" si="0"/>
        <v xml:space="preserve">  </v>
      </c>
    </row>
    <row r="38" spans="1:9" ht="24" customHeight="1">
      <c r="A38" s="15"/>
      <c r="B38" s="28" t="s">
        <v>46</v>
      </c>
      <c r="C38" s="29" t="s">
        <v>47</v>
      </c>
      <c r="D38" s="30">
        <v>1028</v>
      </c>
      <c r="E38" s="31"/>
      <c r="F38" s="32"/>
      <c r="G38" s="33"/>
      <c r="H38" s="32"/>
      <c r="I38" s="34" t="str">
        <f t="shared" si="0"/>
        <v xml:space="preserve">  </v>
      </c>
    </row>
    <row r="39" spans="1:9" ht="20.100000000000001" customHeight="1">
      <c r="A39" s="15"/>
      <c r="B39" s="28">
        <v>662</v>
      </c>
      <c r="C39" s="29" t="s">
        <v>48</v>
      </c>
      <c r="D39" s="30">
        <v>1029</v>
      </c>
      <c r="E39" s="31">
        <v>2901</v>
      </c>
      <c r="F39" s="32">
        <v>3020</v>
      </c>
      <c r="G39" s="33">
        <v>1510</v>
      </c>
      <c r="H39" s="32">
        <v>1707</v>
      </c>
      <c r="I39" s="34">
        <f t="shared" si="0"/>
        <v>1.1304635761589403</v>
      </c>
    </row>
    <row r="40" spans="1:9" ht="20.100000000000001" customHeight="1">
      <c r="A40" s="15"/>
      <c r="B40" s="28" t="s">
        <v>49</v>
      </c>
      <c r="C40" s="29" t="s">
        <v>50</v>
      </c>
      <c r="D40" s="30">
        <v>1030</v>
      </c>
      <c r="E40" s="31">
        <v>1</v>
      </c>
      <c r="F40" s="32"/>
      <c r="G40" s="33"/>
      <c r="H40" s="32">
        <v>6</v>
      </c>
      <c r="I40" s="34" t="str">
        <f t="shared" si="0"/>
        <v xml:space="preserve">  </v>
      </c>
    </row>
    <row r="41" spans="1:9" ht="20.100000000000001" customHeight="1">
      <c r="A41" s="15"/>
      <c r="B41" s="28" t="s">
        <v>51</v>
      </c>
      <c r="C41" s="29" t="s">
        <v>52</v>
      </c>
      <c r="D41" s="30">
        <v>1031</v>
      </c>
      <c r="E41" s="31"/>
      <c r="F41" s="32"/>
      <c r="G41" s="33"/>
      <c r="H41" s="32"/>
      <c r="I41" s="34" t="str">
        <f t="shared" ref="I41:I72" si="1">IFERROR(H41/G41,"  ")</f>
        <v xml:space="preserve">  </v>
      </c>
    </row>
    <row r="42" spans="1:9" ht="20.100000000000001" customHeight="1">
      <c r="A42" s="15"/>
      <c r="B42" s="469"/>
      <c r="C42" s="39" t="s">
        <v>53</v>
      </c>
      <c r="D42" s="470">
        <v>1032</v>
      </c>
      <c r="E42" s="471">
        <v>590</v>
      </c>
      <c r="F42" s="467">
        <v>1130</v>
      </c>
      <c r="G42" s="480">
        <v>565</v>
      </c>
      <c r="H42" s="479">
        <v>411</v>
      </c>
      <c r="I42" s="468">
        <f t="shared" si="1"/>
        <v>0.72743362831858405</v>
      </c>
    </row>
    <row r="43" spans="1:9" ht="20.100000000000001" customHeight="1">
      <c r="A43" s="15"/>
      <c r="B43" s="469"/>
      <c r="C43" s="27" t="s">
        <v>54</v>
      </c>
      <c r="D43" s="470"/>
      <c r="E43" s="471"/>
      <c r="F43" s="467"/>
      <c r="G43" s="480"/>
      <c r="H43" s="479"/>
      <c r="I43" s="468" t="str">
        <f t="shared" si="1"/>
        <v xml:space="preserve">  </v>
      </c>
    </row>
    <row r="44" spans="1:9" ht="27.75" customHeight="1">
      <c r="A44" s="15"/>
      <c r="B44" s="28" t="s">
        <v>55</v>
      </c>
      <c r="C44" s="29" t="s">
        <v>56</v>
      </c>
      <c r="D44" s="30">
        <v>1033</v>
      </c>
      <c r="E44" s="31"/>
      <c r="F44" s="32"/>
      <c r="G44" s="33"/>
      <c r="H44" s="32"/>
      <c r="I44" s="34" t="str">
        <f t="shared" si="1"/>
        <v xml:space="preserve">  </v>
      </c>
    </row>
    <row r="45" spans="1:9" ht="20.100000000000001" customHeight="1">
      <c r="A45" s="15"/>
      <c r="B45" s="28">
        <v>562</v>
      </c>
      <c r="C45" s="29" t="s">
        <v>57</v>
      </c>
      <c r="D45" s="30">
        <v>1034</v>
      </c>
      <c r="E45" s="31">
        <v>589</v>
      </c>
      <c r="F45" s="32">
        <v>1130</v>
      </c>
      <c r="G45" s="33">
        <v>565</v>
      </c>
      <c r="H45" s="32">
        <v>411</v>
      </c>
      <c r="I45" s="34">
        <f t="shared" si="1"/>
        <v>0.72743362831858405</v>
      </c>
    </row>
    <row r="46" spans="1:9" ht="20.100000000000001" customHeight="1">
      <c r="A46" s="15"/>
      <c r="B46" s="28" t="s">
        <v>58</v>
      </c>
      <c r="C46" s="29" t="s">
        <v>59</v>
      </c>
      <c r="D46" s="30">
        <v>1035</v>
      </c>
      <c r="E46" s="31">
        <v>1</v>
      </c>
      <c r="F46" s="32"/>
      <c r="G46" s="33"/>
      <c r="H46" s="32"/>
      <c r="I46" s="34" t="str">
        <f t="shared" si="1"/>
        <v xml:space="preserve">  </v>
      </c>
    </row>
    <row r="47" spans="1:9" ht="20.100000000000001" customHeight="1">
      <c r="A47" s="15"/>
      <c r="B47" s="28" t="s">
        <v>60</v>
      </c>
      <c r="C47" s="29" t="s">
        <v>61</v>
      </c>
      <c r="D47" s="30">
        <v>1036</v>
      </c>
      <c r="E47" s="31"/>
      <c r="F47" s="32"/>
      <c r="G47" s="33"/>
      <c r="H47" s="32"/>
      <c r="I47" s="34" t="str">
        <f t="shared" si="1"/>
        <v xml:space="preserve">  </v>
      </c>
    </row>
    <row r="48" spans="1:9" ht="20.100000000000001" customHeight="1">
      <c r="A48" s="15"/>
      <c r="B48" s="28"/>
      <c r="C48" s="40" t="s">
        <v>62</v>
      </c>
      <c r="D48" s="30">
        <v>1037</v>
      </c>
      <c r="E48" s="31">
        <v>2312</v>
      </c>
      <c r="F48" s="32">
        <v>1890</v>
      </c>
      <c r="G48" s="33">
        <v>945</v>
      </c>
      <c r="H48" s="32">
        <f>SUM(H36-H42)</f>
        <v>1302</v>
      </c>
      <c r="I48" s="34">
        <f t="shared" si="1"/>
        <v>1.3777777777777778</v>
      </c>
    </row>
    <row r="49" spans="1:9" ht="20.100000000000001" customHeight="1">
      <c r="A49" s="15"/>
      <c r="B49" s="28"/>
      <c r="C49" s="40" t="s">
        <v>63</v>
      </c>
      <c r="D49" s="30">
        <v>1038</v>
      </c>
      <c r="E49" s="31"/>
      <c r="F49" s="32"/>
      <c r="G49" s="33"/>
      <c r="H49" s="32"/>
      <c r="I49" s="34" t="str">
        <f t="shared" si="1"/>
        <v xml:space="preserve">  </v>
      </c>
    </row>
    <row r="50" spans="1:9" ht="34.5" customHeight="1">
      <c r="A50" s="15"/>
      <c r="B50" s="28" t="s">
        <v>64</v>
      </c>
      <c r="C50" s="40" t="s">
        <v>65</v>
      </c>
      <c r="D50" s="30">
        <v>1039</v>
      </c>
      <c r="E50" s="31">
        <v>221</v>
      </c>
      <c r="F50" s="32"/>
      <c r="G50" s="33"/>
      <c r="H50" s="32"/>
      <c r="I50" s="34" t="str">
        <f t="shared" si="1"/>
        <v xml:space="preserve">  </v>
      </c>
    </row>
    <row r="51" spans="1:9" ht="35.25" customHeight="1">
      <c r="A51" s="15"/>
      <c r="B51" s="28" t="s">
        <v>66</v>
      </c>
      <c r="C51" s="40" t="s">
        <v>67</v>
      </c>
      <c r="D51" s="30">
        <v>1040</v>
      </c>
      <c r="E51" s="31">
        <v>7073</v>
      </c>
      <c r="F51" s="32"/>
      <c r="G51" s="33"/>
      <c r="H51" s="32"/>
      <c r="I51" s="34" t="str">
        <f t="shared" si="1"/>
        <v xml:space="preserve">  </v>
      </c>
    </row>
    <row r="52" spans="1:9" ht="20.100000000000001" customHeight="1">
      <c r="A52" s="15"/>
      <c r="B52" s="35">
        <v>67</v>
      </c>
      <c r="C52" s="36" t="s">
        <v>68</v>
      </c>
      <c r="D52" s="37">
        <v>1041</v>
      </c>
      <c r="E52" s="38">
        <v>1392</v>
      </c>
      <c r="F52" s="25"/>
      <c r="G52" s="24"/>
      <c r="H52" s="25">
        <v>566</v>
      </c>
      <c r="I52" s="26" t="str">
        <f t="shared" si="1"/>
        <v xml:space="preserve">  </v>
      </c>
    </row>
    <row r="53" spans="1:9" ht="20.100000000000001" customHeight="1">
      <c r="A53" s="15"/>
      <c r="B53" s="35">
        <v>57</v>
      </c>
      <c r="C53" s="36" t="s">
        <v>69</v>
      </c>
      <c r="D53" s="37">
        <v>1042</v>
      </c>
      <c r="E53" s="38">
        <v>720</v>
      </c>
      <c r="F53" s="25">
        <v>4600</v>
      </c>
      <c r="G53" s="24">
        <v>2300</v>
      </c>
      <c r="H53" s="25">
        <v>97</v>
      </c>
      <c r="I53" s="26">
        <f t="shared" si="1"/>
        <v>4.2173913043478263E-2</v>
      </c>
    </row>
    <row r="54" spans="1:9" ht="20.100000000000001" customHeight="1">
      <c r="A54" s="15"/>
      <c r="B54" s="469"/>
      <c r="C54" s="39" t="s">
        <v>70</v>
      </c>
      <c r="D54" s="470">
        <v>1043</v>
      </c>
      <c r="E54" s="471">
        <f>SUM(E9+E36+E50+E52)</f>
        <v>167953</v>
      </c>
      <c r="F54" s="471">
        <f>SUM(F9+F36+F50+F52)</f>
        <v>232670</v>
      </c>
      <c r="G54" s="472">
        <v>116335</v>
      </c>
      <c r="H54" s="471">
        <f>SUM(H9+H36+H50+H52)</f>
        <v>82696</v>
      </c>
      <c r="I54" s="468">
        <f t="shared" si="1"/>
        <v>0.71084368418790567</v>
      </c>
    </row>
    <row r="55" spans="1:9" ht="12" customHeight="1">
      <c r="A55" s="15"/>
      <c r="B55" s="469"/>
      <c r="C55" s="27" t="s">
        <v>71</v>
      </c>
      <c r="D55" s="470"/>
      <c r="E55" s="471"/>
      <c r="F55" s="471"/>
      <c r="G55" s="472"/>
      <c r="H55" s="471"/>
      <c r="I55" s="468" t="str">
        <f t="shared" si="1"/>
        <v xml:space="preserve">  </v>
      </c>
    </row>
    <row r="56" spans="1:9" ht="20.100000000000001" customHeight="1">
      <c r="A56" s="15"/>
      <c r="B56" s="469"/>
      <c r="C56" s="39" t="s">
        <v>72</v>
      </c>
      <c r="D56" s="470">
        <v>1044</v>
      </c>
      <c r="E56" s="471">
        <f>SUM(E22+E42+E51+E53)</f>
        <v>165233</v>
      </c>
      <c r="F56" s="471">
        <f>SUM(F22+F42+F51+F53)</f>
        <v>229820</v>
      </c>
      <c r="G56" s="472">
        <v>114910</v>
      </c>
      <c r="H56" s="471">
        <f>SUM(H22+H42+H51+H53)</f>
        <v>83592</v>
      </c>
      <c r="I56" s="468">
        <f t="shared" si="1"/>
        <v>0.72745627012444525</v>
      </c>
    </row>
    <row r="57" spans="1:9" ht="13.5" customHeight="1">
      <c r="A57" s="15"/>
      <c r="B57" s="469"/>
      <c r="C57" s="27" t="s">
        <v>73</v>
      </c>
      <c r="D57" s="470"/>
      <c r="E57" s="471"/>
      <c r="F57" s="471"/>
      <c r="G57" s="472"/>
      <c r="H57" s="471"/>
      <c r="I57" s="468" t="str">
        <f t="shared" si="1"/>
        <v xml:space="preserve">  </v>
      </c>
    </row>
    <row r="58" spans="1:9" ht="20.100000000000001" customHeight="1">
      <c r="A58" s="15"/>
      <c r="B58" s="28"/>
      <c r="C58" s="40" t="s">
        <v>74</v>
      </c>
      <c r="D58" s="30">
        <v>1045</v>
      </c>
      <c r="E58" s="31">
        <f>SUM(E54-E56)</f>
        <v>2720</v>
      </c>
      <c r="F58" s="67">
        <f>SUM(F54-F56)</f>
        <v>2850</v>
      </c>
      <c r="G58" s="33">
        <v>1425</v>
      </c>
      <c r="H58" s="32"/>
      <c r="I58" s="34">
        <f t="shared" si="1"/>
        <v>0</v>
      </c>
    </row>
    <row r="59" spans="1:9" ht="20.100000000000001" customHeight="1">
      <c r="A59" s="15"/>
      <c r="B59" s="28"/>
      <c r="C59" s="40" t="s">
        <v>75</v>
      </c>
      <c r="D59" s="30">
        <v>1046</v>
      </c>
      <c r="E59" s="31"/>
      <c r="F59" s="32"/>
      <c r="G59" s="33"/>
      <c r="H59" s="32">
        <f>SUM(H56-H54)</f>
        <v>896</v>
      </c>
      <c r="I59" s="34" t="str">
        <f t="shared" si="1"/>
        <v xml:space="preserve">  </v>
      </c>
    </row>
    <row r="60" spans="1:9" ht="41.25" customHeight="1">
      <c r="A60" s="15"/>
      <c r="B60" s="28" t="s">
        <v>76</v>
      </c>
      <c r="C60" s="40" t="s">
        <v>77</v>
      </c>
      <c r="D60" s="30">
        <v>1047</v>
      </c>
      <c r="E60" s="31"/>
      <c r="F60" s="32"/>
      <c r="G60" s="33"/>
      <c r="H60" s="32"/>
      <c r="I60" s="34" t="str">
        <f t="shared" si="1"/>
        <v xml:space="preserve">  </v>
      </c>
    </row>
    <row r="61" spans="1:9" ht="45" customHeight="1">
      <c r="A61" s="15"/>
      <c r="B61" s="28" t="s">
        <v>78</v>
      </c>
      <c r="C61" s="40" t="s">
        <v>79</v>
      </c>
      <c r="D61" s="30">
        <v>1048</v>
      </c>
      <c r="E61" s="31">
        <v>34</v>
      </c>
      <c r="F61" s="32">
        <v>100</v>
      </c>
      <c r="G61" s="33">
        <v>50</v>
      </c>
      <c r="H61" s="32"/>
      <c r="I61" s="34">
        <f t="shared" si="1"/>
        <v>0</v>
      </c>
    </row>
    <row r="62" spans="1:9" ht="20.100000000000001" customHeight="1">
      <c r="A62" s="15"/>
      <c r="B62" s="475"/>
      <c r="C62" s="41" t="s">
        <v>80</v>
      </c>
      <c r="D62" s="476">
        <v>1049</v>
      </c>
      <c r="E62" s="477">
        <f>SUM(E58-E59+E60-E61)</f>
        <v>2686</v>
      </c>
      <c r="F62" s="473">
        <v>2750</v>
      </c>
      <c r="G62" s="478">
        <v>1375</v>
      </c>
      <c r="H62" s="473"/>
      <c r="I62" s="474">
        <f t="shared" si="1"/>
        <v>0</v>
      </c>
    </row>
    <row r="63" spans="1:9" ht="12.75" customHeight="1">
      <c r="A63" s="15"/>
      <c r="B63" s="475"/>
      <c r="C63" s="42" t="s">
        <v>81</v>
      </c>
      <c r="D63" s="476"/>
      <c r="E63" s="477"/>
      <c r="F63" s="473"/>
      <c r="G63" s="478"/>
      <c r="H63" s="473"/>
      <c r="I63" s="474" t="str">
        <f t="shared" si="1"/>
        <v xml:space="preserve">  </v>
      </c>
    </row>
    <row r="64" spans="1:9" ht="20.100000000000001" customHeight="1">
      <c r="A64" s="15"/>
      <c r="B64" s="475"/>
      <c r="C64" s="41" t="s">
        <v>82</v>
      </c>
      <c r="D64" s="476">
        <v>1050</v>
      </c>
      <c r="E64" s="477"/>
      <c r="F64" s="473"/>
      <c r="G64" s="478"/>
      <c r="H64" s="473">
        <v>896</v>
      </c>
      <c r="I64" s="474" t="str">
        <f t="shared" si="1"/>
        <v xml:space="preserve">  </v>
      </c>
    </row>
    <row r="65" spans="1:9" ht="14.25" customHeight="1">
      <c r="A65" s="15"/>
      <c r="B65" s="475"/>
      <c r="C65" s="42" t="s">
        <v>83</v>
      </c>
      <c r="D65" s="476"/>
      <c r="E65" s="477"/>
      <c r="F65" s="473"/>
      <c r="G65" s="478"/>
      <c r="H65" s="473"/>
      <c r="I65" s="474" t="str">
        <f t="shared" si="1"/>
        <v xml:space="preserve">  </v>
      </c>
    </row>
    <row r="66" spans="1:9" ht="20.100000000000001" customHeight="1">
      <c r="A66" s="15"/>
      <c r="B66" s="28"/>
      <c r="C66" s="40" t="s">
        <v>84</v>
      </c>
      <c r="D66" s="30"/>
      <c r="E66" s="31"/>
      <c r="F66" s="32"/>
      <c r="G66" s="33"/>
      <c r="H66" s="32"/>
      <c r="I66" s="34" t="str">
        <f t="shared" si="1"/>
        <v xml:space="preserve">  </v>
      </c>
    </row>
    <row r="67" spans="1:9" ht="20.100000000000001" customHeight="1">
      <c r="A67" s="15"/>
      <c r="B67" s="28">
        <v>721</v>
      </c>
      <c r="C67" s="29" t="s">
        <v>85</v>
      </c>
      <c r="D67" s="30">
        <v>1051</v>
      </c>
      <c r="E67" s="31"/>
      <c r="F67" s="32">
        <v>413</v>
      </c>
      <c r="G67" s="33">
        <v>206</v>
      </c>
      <c r="H67" s="32"/>
      <c r="I67" s="34">
        <f t="shared" si="1"/>
        <v>0</v>
      </c>
    </row>
    <row r="68" spans="1:9" ht="20.100000000000001" customHeight="1">
      <c r="A68" s="15"/>
      <c r="B68" s="28" t="s">
        <v>86</v>
      </c>
      <c r="C68" s="29" t="s">
        <v>87</v>
      </c>
      <c r="D68" s="30">
        <v>1052</v>
      </c>
      <c r="E68" s="31"/>
      <c r="F68" s="32"/>
      <c r="G68" s="33"/>
      <c r="H68" s="32"/>
      <c r="I68" s="34" t="str">
        <f t="shared" si="1"/>
        <v xml:space="preserve">  </v>
      </c>
    </row>
    <row r="69" spans="1:9" ht="20.100000000000001" customHeight="1">
      <c r="A69" s="15"/>
      <c r="B69" s="28" t="s">
        <v>88</v>
      </c>
      <c r="C69" s="29" t="s">
        <v>89</v>
      </c>
      <c r="D69" s="30">
        <v>1053</v>
      </c>
      <c r="E69" s="31"/>
      <c r="F69" s="32"/>
      <c r="G69" s="33"/>
      <c r="H69" s="32"/>
      <c r="I69" s="34" t="str">
        <f t="shared" si="1"/>
        <v xml:space="preserve">  </v>
      </c>
    </row>
    <row r="70" spans="1:9" ht="20.100000000000001" customHeight="1">
      <c r="A70" s="15"/>
      <c r="B70" s="28">
        <v>723</v>
      </c>
      <c r="C70" s="40" t="s">
        <v>90</v>
      </c>
      <c r="D70" s="30">
        <v>1054</v>
      </c>
      <c r="E70" s="31"/>
      <c r="F70" s="32"/>
      <c r="G70" s="33"/>
      <c r="H70" s="32"/>
      <c r="I70" s="34" t="str">
        <f t="shared" si="1"/>
        <v xml:space="preserve">  </v>
      </c>
    </row>
    <row r="71" spans="1:9" ht="20.100000000000001" customHeight="1">
      <c r="A71" s="15"/>
      <c r="B71" s="469"/>
      <c r="C71" s="39" t="s">
        <v>91</v>
      </c>
      <c r="D71" s="470">
        <v>1055</v>
      </c>
      <c r="E71" s="471">
        <v>2686</v>
      </c>
      <c r="F71" s="467">
        <v>2338</v>
      </c>
      <c r="G71" s="472">
        <v>1169</v>
      </c>
      <c r="H71" s="467"/>
      <c r="I71" s="468">
        <f t="shared" si="1"/>
        <v>0</v>
      </c>
    </row>
    <row r="72" spans="1:9" ht="14.25" customHeight="1">
      <c r="A72" s="15"/>
      <c r="B72" s="469"/>
      <c r="C72" s="27" t="s">
        <v>92</v>
      </c>
      <c r="D72" s="470"/>
      <c r="E72" s="471"/>
      <c r="F72" s="467"/>
      <c r="G72" s="472"/>
      <c r="H72" s="467"/>
      <c r="I72" s="468" t="str">
        <f t="shared" si="1"/>
        <v xml:space="preserve">  </v>
      </c>
    </row>
    <row r="73" spans="1:9" ht="20.100000000000001" customHeight="1">
      <c r="A73" s="15"/>
      <c r="B73" s="469"/>
      <c r="C73" s="39" t="s">
        <v>93</v>
      </c>
      <c r="D73" s="470">
        <v>1056</v>
      </c>
      <c r="E73" s="471"/>
      <c r="F73" s="467"/>
      <c r="G73" s="472"/>
      <c r="H73" s="467"/>
      <c r="I73" s="468" t="str">
        <f t="shared" ref="I73:I81" si="2">IFERROR(H73/G73,"  ")</f>
        <v xml:space="preserve">  </v>
      </c>
    </row>
    <row r="74" spans="1:9" ht="14.25" customHeight="1">
      <c r="A74" s="15"/>
      <c r="B74" s="469"/>
      <c r="C74" s="27" t="s">
        <v>94</v>
      </c>
      <c r="D74" s="470"/>
      <c r="E74" s="471"/>
      <c r="F74" s="467"/>
      <c r="G74" s="472"/>
      <c r="H74" s="467"/>
      <c r="I74" s="468" t="str">
        <f t="shared" si="2"/>
        <v xml:space="preserve">  </v>
      </c>
    </row>
    <row r="75" spans="1:9" ht="20.100000000000001" customHeight="1">
      <c r="A75" s="15"/>
      <c r="B75" s="28"/>
      <c r="C75" s="29" t="s">
        <v>95</v>
      </c>
      <c r="D75" s="30">
        <v>1057</v>
      </c>
      <c r="E75" s="31"/>
      <c r="F75" s="32"/>
      <c r="G75" s="33"/>
      <c r="H75" s="32"/>
      <c r="I75" s="34" t="str">
        <f t="shared" si="2"/>
        <v xml:space="preserve">  </v>
      </c>
    </row>
    <row r="76" spans="1:9" ht="20.100000000000001" customHeight="1">
      <c r="A76" s="15"/>
      <c r="B76" s="28"/>
      <c r="C76" s="29" t="s">
        <v>96</v>
      </c>
      <c r="D76" s="30">
        <v>1058</v>
      </c>
      <c r="E76" s="31"/>
      <c r="F76" s="32"/>
      <c r="G76" s="33"/>
      <c r="H76" s="32"/>
      <c r="I76" s="34" t="str">
        <f t="shared" si="2"/>
        <v xml:space="preserve">  </v>
      </c>
    </row>
    <row r="77" spans="1:9" ht="20.100000000000001" customHeight="1">
      <c r="A77" s="15"/>
      <c r="B77" s="28"/>
      <c r="C77" s="29" t="s">
        <v>97</v>
      </c>
      <c r="D77" s="30">
        <v>1059</v>
      </c>
      <c r="E77" s="31"/>
      <c r="F77" s="32"/>
      <c r="G77" s="33"/>
      <c r="H77" s="32"/>
      <c r="I77" s="34" t="str">
        <f t="shared" si="2"/>
        <v xml:space="preserve">  </v>
      </c>
    </row>
    <row r="78" spans="1:9" ht="20.100000000000001" customHeight="1">
      <c r="A78" s="15"/>
      <c r="B78" s="28"/>
      <c r="C78" s="29" t="s">
        <v>98</v>
      </c>
      <c r="D78" s="30">
        <v>1060</v>
      </c>
      <c r="E78" s="31"/>
      <c r="F78" s="32"/>
      <c r="G78" s="33"/>
      <c r="H78" s="32"/>
      <c r="I78" s="34" t="str">
        <f t="shared" si="2"/>
        <v xml:space="preserve">  </v>
      </c>
    </row>
    <row r="79" spans="1:9" ht="20.100000000000001" customHeight="1">
      <c r="A79" s="15"/>
      <c r="B79" s="28"/>
      <c r="C79" s="29" t="s">
        <v>99</v>
      </c>
      <c r="D79" s="30"/>
      <c r="E79" s="31"/>
      <c r="F79" s="32"/>
      <c r="G79" s="33"/>
      <c r="H79" s="32"/>
      <c r="I79" s="34" t="str">
        <f t="shared" si="2"/>
        <v xml:space="preserve">  </v>
      </c>
    </row>
    <row r="80" spans="1:9" ht="20.100000000000001" customHeight="1">
      <c r="A80" s="15"/>
      <c r="B80" s="28"/>
      <c r="C80" s="29" t="s">
        <v>100</v>
      </c>
      <c r="D80" s="30">
        <v>1061</v>
      </c>
      <c r="E80" s="31"/>
      <c r="F80" s="32"/>
      <c r="G80" s="33"/>
      <c r="H80" s="32"/>
      <c r="I80" s="34" t="str">
        <f t="shared" si="2"/>
        <v xml:space="preserve">  </v>
      </c>
    </row>
    <row r="81" spans="1:9" ht="20.100000000000001" customHeight="1">
      <c r="A81" s="15"/>
      <c r="B81" s="19"/>
      <c r="C81" s="43" t="s">
        <v>101</v>
      </c>
      <c r="D81" s="18">
        <v>1062</v>
      </c>
      <c r="E81" s="44"/>
      <c r="F81" s="45"/>
      <c r="G81" s="46"/>
      <c r="H81" s="45"/>
      <c r="I81" s="47" t="str">
        <f t="shared" si="2"/>
        <v xml:space="preserve">  </v>
      </c>
    </row>
    <row r="82" spans="1:9" s="1" customFormat="1">
      <c r="B82" s="48"/>
    </row>
    <row r="83" spans="1:9" s="1" customFormat="1">
      <c r="B83" s="3" t="s">
        <v>102</v>
      </c>
    </row>
    <row r="84" spans="1:9" s="1" customFormat="1"/>
    <row r="85" spans="1:9" s="1" customFormat="1"/>
    <row r="86" spans="1:9" s="1" customFormat="1"/>
    <row r="87" spans="1:9" s="1" customFormat="1"/>
    <row r="88" spans="1:9" s="1" customFormat="1"/>
    <row r="89" spans="1:9" s="1" customFormat="1"/>
    <row r="90" spans="1:9" s="1" customFormat="1"/>
    <row r="91" spans="1:9" s="1" customFormat="1"/>
    <row r="92" spans="1:9" s="1" customFormat="1"/>
    <row r="93" spans="1:9" s="1" customFormat="1"/>
    <row r="94" spans="1:9" s="1" customFormat="1"/>
    <row r="95" spans="1:9" s="1" customFormat="1"/>
    <row r="96" spans="1:9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</sheetData>
  <mergeCells count="72">
    <mergeCell ref="B2:I2"/>
    <mergeCell ref="B3:I3"/>
    <mergeCell ref="B6:B7"/>
    <mergeCell ref="C6:C7"/>
    <mergeCell ref="D6:D7"/>
    <mergeCell ref="E6:E7"/>
    <mergeCell ref="F6:F7"/>
    <mergeCell ref="G6:H6"/>
    <mergeCell ref="I6:I7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9:B10"/>
    <mergeCell ref="D9:D10"/>
    <mergeCell ref="E9:E10"/>
    <mergeCell ref="F9:F10"/>
    <mergeCell ref="G9:G10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42:B43"/>
    <mergeCell ref="D42:D43"/>
    <mergeCell ref="E42:E43"/>
    <mergeCell ref="F42:F43"/>
    <mergeCell ref="G42:G43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64:B65"/>
    <mergeCell ref="D64:D65"/>
    <mergeCell ref="E64:E65"/>
    <mergeCell ref="F64:F65"/>
    <mergeCell ref="G64:G65"/>
    <mergeCell ref="H73:H74"/>
    <mergeCell ref="I73:I74"/>
    <mergeCell ref="B73:B74"/>
    <mergeCell ref="D73:D74"/>
    <mergeCell ref="E73:E74"/>
    <mergeCell ref="F73:F74"/>
    <mergeCell ref="G73:G74"/>
  </mergeCells>
  <pageMargins left="0.118055555555556" right="0.118055555555556" top="0.74791666666666701" bottom="0.74791666666666701" header="0.51180555555555496" footer="0.51180555555555496"/>
  <pageSetup paperSize="9" scale="5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45"/>
  <sheetViews>
    <sheetView showGridLines="0" topLeftCell="A100" workbookViewId="0">
      <selection activeCell="G120" sqref="G120"/>
    </sheetView>
  </sheetViews>
  <sheetFormatPr defaultColWidth="9.140625" defaultRowHeight="15.75"/>
  <cols>
    <col min="1" max="1" width="1.5703125" style="3" customWidth="1"/>
    <col min="2" max="2" width="21.7109375" style="3" customWidth="1"/>
    <col min="3" max="3" width="45.7109375" style="3" customWidth="1"/>
    <col min="4" max="4" width="7.5703125" style="3" customWidth="1"/>
    <col min="5" max="8" width="18.28515625" style="2" customWidth="1"/>
    <col min="9" max="9" width="16.5703125" style="3" customWidth="1"/>
    <col min="10" max="256" width="9.140625" style="3"/>
    <col min="257" max="257" width="2.7109375" style="3" customWidth="1"/>
    <col min="258" max="258" width="21.7109375" style="3" customWidth="1"/>
    <col min="259" max="259" width="45.7109375" style="3" customWidth="1"/>
    <col min="260" max="260" width="7.5703125" style="3" customWidth="1"/>
    <col min="261" max="264" width="15.7109375" style="3" customWidth="1"/>
    <col min="265" max="512" width="9.140625" style="3"/>
    <col min="513" max="513" width="2.7109375" style="3" customWidth="1"/>
    <col min="514" max="514" width="21.7109375" style="3" customWidth="1"/>
    <col min="515" max="515" width="45.7109375" style="3" customWidth="1"/>
    <col min="516" max="516" width="7.5703125" style="3" customWidth="1"/>
    <col min="517" max="520" width="15.7109375" style="3" customWidth="1"/>
    <col min="521" max="768" width="9.140625" style="3"/>
    <col min="769" max="769" width="2.7109375" style="3" customWidth="1"/>
    <col min="770" max="770" width="21.7109375" style="3" customWidth="1"/>
    <col min="771" max="771" width="45.7109375" style="3" customWidth="1"/>
    <col min="772" max="772" width="7.5703125" style="3" customWidth="1"/>
    <col min="773" max="776" width="15.7109375" style="3" customWidth="1"/>
    <col min="777" max="1024" width="9.140625" style="3"/>
  </cols>
  <sheetData>
    <row r="1" spans="1:12" ht="12.75" customHeight="1">
      <c r="H1" s="5"/>
      <c r="I1" s="5" t="s">
        <v>103</v>
      </c>
    </row>
    <row r="2" spans="1:12" ht="17.25" customHeight="1">
      <c r="B2" s="485" t="s">
        <v>739</v>
      </c>
      <c r="C2" s="485"/>
      <c r="D2" s="485"/>
      <c r="E2" s="485"/>
      <c r="F2" s="485"/>
      <c r="G2" s="485"/>
      <c r="H2" s="485"/>
      <c r="I2" s="485"/>
    </row>
    <row r="3" spans="1:12" s="3" customFormat="1" ht="12" customHeight="1">
      <c r="H3" s="8"/>
      <c r="I3" s="8" t="s">
        <v>2</v>
      </c>
    </row>
    <row r="4" spans="1:12" ht="24" customHeight="1">
      <c r="B4" s="495" t="s">
        <v>3</v>
      </c>
      <c r="C4" s="496" t="s">
        <v>4</v>
      </c>
      <c r="D4" s="497" t="s">
        <v>5</v>
      </c>
      <c r="E4" s="489" t="s">
        <v>732</v>
      </c>
      <c r="F4" s="490" t="s">
        <v>733</v>
      </c>
      <c r="G4" s="491" t="s">
        <v>740</v>
      </c>
      <c r="H4" s="491"/>
      <c r="I4" s="492" t="s">
        <v>735</v>
      </c>
    </row>
    <row r="5" spans="1:12" ht="28.5" customHeight="1">
      <c r="B5" s="495"/>
      <c r="C5" s="496"/>
      <c r="D5" s="497"/>
      <c r="E5" s="489"/>
      <c r="F5" s="490"/>
      <c r="G5" s="13" t="s">
        <v>6</v>
      </c>
      <c r="H5" s="14" t="s">
        <v>7</v>
      </c>
      <c r="I5" s="492"/>
    </row>
    <row r="6" spans="1:12" ht="12.75" customHeight="1">
      <c r="B6" s="49">
        <v>1</v>
      </c>
      <c r="C6" s="50">
        <v>2</v>
      </c>
      <c r="D6" s="51">
        <v>3</v>
      </c>
      <c r="E6" s="52">
        <v>4</v>
      </c>
      <c r="F6" s="53">
        <v>5</v>
      </c>
      <c r="G6" s="54">
        <v>6</v>
      </c>
      <c r="H6" s="21">
        <v>7</v>
      </c>
      <c r="I6" s="22">
        <v>8</v>
      </c>
    </row>
    <row r="7" spans="1:12" ht="20.100000000000001" customHeight="1">
      <c r="B7" s="55"/>
      <c r="C7" s="40" t="s">
        <v>104</v>
      </c>
      <c r="D7" s="56"/>
      <c r="E7" s="57"/>
      <c r="F7" s="58"/>
      <c r="G7" s="57"/>
      <c r="H7" s="58"/>
      <c r="I7" s="59"/>
    </row>
    <row r="8" spans="1:12" ht="20.100000000000001" customHeight="1">
      <c r="A8" s="60"/>
      <c r="B8" s="61" t="s">
        <v>105</v>
      </c>
      <c r="C8" s="40" t="s">
        <v>106</v>
      </c>
      <c r="D8" s="62" t="s">
        <v>107</v>
      </c>
      <c r="E8" s="63"/>
      <c r="F8" s="64"/>
      <c r="G8" s="63"/>
      <c r="H8" s="65"/>
      <c r="I8" s="66" t="str">
        <f t="shared" ref="I8:I39" si="0">IFERROR(H8/G8,"  ")</f>
        <v xml:space="preserve">  </v>
      </c>
    </row>
    <row r="9" spans="1:12" ht="20.100000000000001" customHeight="1">
      <c r="A9" s="60"/>
      <c r="B9" s="493"/>
      <c r="C9" s="41" t="s">
        <v>108</v>
      </c>
      <c r="D9" s="494" t="s">
        <v>109</v>
      </c>
      <c r="E9" s="477">
        <v>30381</v>
      </c>
      <c r="F9" s="473">
        <v>34029</v>
      </c>
      <c r="G9" s="477">
        <v>35615</v>
      </c>
      <c r="H9" s="473">
        <v>29963</v>
      </c>
      <c r="I9" s="474">
        <f t="shared" si="0"/>
        <v>0.84130282184472838</v>
      </c>
    </row>
    <row r="10" spans="1:12" ht="13.5" customHeight="1">
      <c r="A10" s="60"/>
      <c r="B10" s="493"/>
      <c r="C10" s="42" t="s">
        <v>110</v>
      </c>
      <c r="D10" s="494"/>
      <c r="E10" s="477"/>
      <c r="F10" s="473"/>
      <c r="G10" s="477"/>
      <c r="H10" s="473"/>
      <c r="I10" s="474" t="str">
        <f t="shared" si="0"/>
        <v xml:space="preserve">  </v>
      </c>
    </row>
    <row r="11" spans="1:12" ht="20.100000000000001" customHeight="1">
      <c r="A11" s="60"/>
      <c r="B11" s="493" t="s">
        <v>111</v>
      </c>
      <c r="C11" s="68" t="s">
        <v>112</v>
      </c>
      <c r="D11" s="494" t="s">
        <v>113</v>
      </c>
      <c r="E11" s="477">
        <v>38</v>
      </c>
      <c r="F11" s="473"/>
      <c r="G11" s="477"/>
      <c r="H11" s="473"/>
      <c r="I11" s="474" t="str">
        <f t="shared" si="0"/>
        <v xml:space="preserve">  </v>
      </c>
      <c r="L11" s="69"/>
    </row>
    <row r="12" spans="1:12" ht="12.75" customHeight="1">
      <c r="A12" s="60"/>
      <c r="B12" s="493"/>
      <c r="C12" s="70" t="s">
        <v>114</v>
      </c>
      <c r="D12" s="494"/>
      <c r="E12" s="477"/>
      <c r="F12" s="473"/>
      <c r="G12" s="477"/>
      <c r="H12" s="473"/>
      <c r="I12" s="474" t="str">
        <f t="shared" si="0"/>
        <v xml:space="preserve">  </v>
      </c>
    </row>
    <row r="13" spans="1:12" ht="20.100000000000001" customHeight="1">
      <c r="A13" s="60"/>
      <c r="B13" s="61" t="s">
        <v>115</v>
      </c>
      <c r="C13" s="29" t="s">
        <v>116</v>
      </c>
      <c r="D13" s="62" t="s">
        <v>117</v>
      </c>
      <c r="E13" s="31"/>
      <c r="F13" s="32"/>
      <c r="G13" s="31"/>
      <c r="H13" s="32"/>
      <c r="I13" s="34" t="str">
        <f t="shared" si="0"/>
        <v xml:space="preserve">  </v>
      </c>
    </row>
    <row r="14" spans="1:12" ht="25.5" customHeight="1">
      <c r="A14" s="60"/>
      <c r="B14" s="61" t="s">
        <v>118</v>
      </c>
      <c r="C14" s="29" t="s">
        <v>119</v>
      </c>
      <c r="D14" s="62" t="s">
        <v>120</v>
      </c>
      <c r="E14" s="31">
        <v>38</v>
      </c>
      <c r="F14" s="32"/>
      <c r="G14" s="31"/>
      <c r="H14" s="32"/>
      <c r="I14" s="34" t="str">
        <f t="shared" si="0"/>
        <v xml:space="preserve">  </v>
      </c>
    </row>
    <row r="15" spans="1:12" ht="20.100000000000001" customHeight="1">
      <c r="A15" s="60"/>
      <c r="B15" s="61" t="s">
        <v>121</v>
      </c>
      <c r="C15" s="29" t="s">
        <v>122</v>
      </c>
      <c r="D15" s="62" t="s">
        <v>123</v>
      </c>
      <c r="E15" s="31"/>
      <c r="F15" s="32"/>
      <c r="G15" s="31"/>
      <c r="H15" s="32"/>
      <c r="I15" s="34" t="str">
        <f t="shared" si="0"/>
        <v xml:space="preserve">  </v>
      </c>
    </row>
    <row r="16" spans="1:12" ht="25.5" customHeight="1">
      <c r="A16" s="60"/>
      <c r="B16" s="61" t="s">
        <v>124</v>
      </c>
      <c r="C16" s="29" t="s">
        <v>125</v>
      </c>
      <c r="D16" s="62" t="s">
        <v>126</v>
      </c>
      <c r="E16" s="31"/>
      <c r="F16" s="32"/>
      <c r="G16" s="31"/>
      <c r="H16" s="32"/>
      <c r="I16" s="34" t="str">
        <f t="shared" si="0"/>
        <v xml:space="preserve">  </v>
      </c>
    </row>
    <row r="17" spans="1:9" ht="20.100000000000001" customHeight="1">
      <c r="A17" s="60"/>
      <c r="B17" s="61" t="s">
        <v>127</v>
      </c>
      <c r="C17" s="29" t="s">
        <v>128</v>
      </c>
      <c r="D17" s="62" t="s">
        <v>129</v>
      </c>
      <c r="E17" s="31"/>
      <c r="F17" s="32"/>
      <c r="G17" s="31"/>
      <c r="H17" s="32"/>
      <c r="I17" s="34" t="str">
        <f t="shared" si="0"/>
        <v xml:space="preserve">  </v>
      </c>
    </row>
    <row r="18" spans="1:9" ht="20.100000000000001" customHeight="1">
      <c r="A18" s="60"/>
      <c r="B18" s="493" t="s">
        <v>130</v>
      </c>
      <c r="C18" s="68" t="s">
        <v>131</v>
      </c>
      <c r="D18" s="494" t="s">
        <v>132</v>
      </c>
      <c r="E18" s="477">
        <v>30343</v>
      </c>
      <c r="F18" s="473">
        <v>34029</v>
      </c>
      <c r="G18" s="477">
        <v>35615</v>
      </c>
      <c r="H18" s="473">
        <v>29963</v>
      </c>
      <c r="I18" s="474">
        <f t="shared" si="0"/>
        <v>0.84130282184472838</v>
      </c>
    </row>
    <row r="19" spans="1:9" ht="12.75" customHeight="1">
      <c r="A19" s="60"/>
      <c r="B19" s="493"/>
      <c r="C19" s="70" t="s">
        <v>133</v>
      </c>
      <c r="D19" s="494"/>
      <c r="E19" s="477"/>
      <c r="F19" s="473"/>
      <c r="G19" s="477"/>
      <c r="H19" s="473"/>
      <c r="I19" s="474" t="str">
        <f t="shared" si="0"/>
        <v xml:space="preserve">  </v>
      </c>
    </row>
    <row r="20" spans="1:9" ht="20.100000000000001" customHeight="1">
      <c r="A20" s="60"/>
      <c r="B20" s="61" t="s">
        <v>134</v>
      </c>
      <c r="C20" s="29" t="s">
        <v>135</v>
      </c>
      <c r="D20" s="62" t="s">
        <v>136</v>
      </c>
      <c r="E20" s="31">
        <v>331</v>
      </c>
      <c r="F20" s="32">
        <v>321</v>
      </c>
      <c r="G20" s="31">
        <v>326</v>
      </c>
      <c r="H20" s="32">
        <v>822</v>
      </c>
      <c r="I20" s="34">
        <f t="shared" si="0"/>
        <v>2.5214723926380369</v>
      </c>
    </row>
    <row r="21" spans="1:9" ht="20.100000000000001" customHeight="1">
      <c r="B21" s="71" t="s">
        <v>137</v>
      </c>
      <c r="C21" s="29" t="s">
        <v>138</v>
      </c>
      <c r="D21" s="62" t="s">
        <v>139</v>
      </c>
      <c r="E21" s="31">
        <v>26725</v>
      </c>
      <c r="F21" s="32">
        <v>9280</v>
      </c>
      <c r="G21" s="31">
        <v>9421</v>
      </c>
      <c r="H21" s="32">
        <v>25461</v>
      </c>
      <c r="I21" s="34">
        <f t="shared" si="0"/>
        <v>2.7025793440186816</v>
      </c>
    </row>
    <row r="22" spans="1:9" ht="20.100000000000001" customHeight="1">
      <c r="B22" s="71" t="s">
        <v>140</v>
      </c>
      <c r="C22" s="29" t="s">
        <v>141</v>
      </c>
      <c r="D22" s="62" t="s">
        <v>142</v>
      </c>
      <c r="E22" s="31"/>
      <c r="F22" s="32"/>
      <c r="G22" s="31"/>
      <c r="H22" s="32"/>
      <c r="I22" s="34" t="str">
        <f t="shared" si="0"/>
        <v xml:space="preserve">  </v>
      </c>
    </row>
    <row r="23" spans="1:9" ht="25.5" customHeight="1">
      <c r="B23" s="71" t="s">
        <v>143</v>
      </c>
      <c r="C23" s="29" t="s">
        <v>144</v>
      </c>
      <c r="D23" s="62" t="s">
        <v>145</v>
      </c>
      <c r="E23" s="31">
        <v>1055</v>
      </c>
      <c r="F23" s="32">
        <v>22436</v>
      </c>
      <c r="G23" s="31">
        <v>23876</v>
      </c>
      <c r="H23" s="32"/>
      <c r="I23" s="34">
        <f t="shared" si="0"/>
        <v>0</v>
      </c>
    </row>
    <row r="24" spans="1:9" ht="25.5" customHeight="1">
      <c r="B24" s="71" t="s">
        <v>146</v>
      </c>
      <c r="C24" s="29" t="s">
        <v>147</v>
      </c>
      <c r="D24" s="62" t="s">
        <v>148</v>
      </c>
      <c r="E24" s="31">
        <v>2232</v>
      </c>
      <c r="F24" s="32">
        <v>1992</v>
      </c>
      <c r="G24" s="31">
        <v>1992</v>
      </c>
      <c r="H24" s="32">
        <v>3680</v>
      </c>
      <c r="I24" s="34">
        <f t="shared" si="0"/>
        <v>1.8473895582329318</v>
      </c>
    </row>
    <row r="25" spans="1:9" ht="25.5" customHeight="1">
      <c r="B25" s="71" t="s">
        <v>149</v>
      </c>
      <c r="C25" s="29" t="s">
        <v>150</v>
      </c>
      <c r="D25" s="62" t="s">
        <v>151</v>
      </c>
      <c r="E25" s="31"/>
      <c r="F25" s="32"/>
      <c r="G25" s="31"/>
      <c r="H25" s="32"/>
      <c r="I25" s="34" t="str">
        <f t="shared" si="0"/>
        <v xml:space="preserve">  </v>
      </c>
    </row>
    <row r="26" spans="1:9" ht="25.5" customHeight="1">
      <c r="B26" s="71" t="s">
        <v>149</v>
      </c>
      <c r="C26" s="29" t="s">
        <v>152</v>
      </c>
      <c r="D26" s="62" t="s">
        <v>153</v>
      </c>
      <c r="E26" s="31"/>
      <c r="F26" s="32"/>
      <c r="G26" s="31"/>
      <c r="H26" s="32"/>
      <c r="I26" s="34" t="str">
        <f t="shared" si="0"/>
        <v xml:space="preserve">  </v>
      </c>
    </row>
    <row r="27" spans="1:9" ht="20.100000000000001" customHeight="1">
      <c r="A27" s="60"/>
      <c r="B27" s="61" t="s">
        <v>154</v>
      </c>
      <c r="C27" s="29" t="s">
        <v>155</v>
      </c>
      <c r="D27" s="62" t="s">
        <v>156</v>
      </c>
      <c r="E27" s="31"/>
      <c r="F27" s="32"/>
      <c r="G27" s="31"/>
      <c r="H27" s="32"/>
      <c r="I27" s="34" t="str">
        <f t="shared" si="0"/>
        <v xml:space="preserve">  </v>
      </c>
    </row>
    <row r="28" spans="1:9" ht="25.5" customHeight="1">
      <c r="A28" s="60"/>
      <c r="B28" s="493" t="s">
        <v>157</v>
      </c>
      <c r="C28" s="68" t="s">
        <v>158</v>
      </c>
      <c r="D28" s="494" t="s">
        <v>159</v>
      </c>
      <c r="E28" s="477"/>
      <c r="F28" s="473"/>
      <c r="G28" s="477"/>
      <c r="H28" s="473"/>
      <c r="I28" s="474" t="str">
        <f t="shared" si="0"/>
        <v xml:space="preserve">  </v>
      </c>
    </row>
    <row r="29" spans="1:9" ht="22.5" customHeight="1">
      <c r="A29" s="60"/>
      <c r="B29" s="493"/>
      <c r="C29" s="70" t="s">
        <v>160</v>
      </c>
      <c r="D29" s="494"/>
      <c r="E29" s="477"/>
      <c r="F29" s="473"/>
      <c r="G29" s="477"/>
      <c r="H29" s="473"/>
      <c r="I29" s="474" t="str">
        <f t="shared" si="0"/>
        <v xml:space="preserve">  </v>
      </c>
    </row>
    <row r="30" spans="1:9" ht="25.5" customHeight="1">
      <c r="A30" s="60"/>
      <c r="B30" s="61" t="s">
        <v>161</v>
      </c>
      <c r="C30" s="29" t="s">
        <v>162</v>
      </c>
      <c r="D30" s="62" t="s">
        <v>163</v>
      </c>
      <c r="E30" s="31"/>
      <c r="F30" s="32"/>
      <c r="G30" s="31"/>
      <c r="H30" s="32"/>
      <c r="I30" s="34" t="str">
        <f t="shared" si="0"/>
        <v xml:space="preserve">  </v>
      </c>
    </row>
    <row r="31" spans="1:9" ht="25.5" customHeight="1">
      <c r="B31" s="71" t="s">
        <v>164</v>
      </c>
      <c r="C31" s="29" t="s">
        <v>165</v>
      </c>
      <c r="D31" s="62" t="s">
        <v>166</v>
      </c>
      <c r="E31" s="31"/>
      <c r="F31" s="32"/>
      <c r="G31" s="31"/>
      <c r="H31" s="32"/>
      <c r="I31" s="34" t="str">
        <f t="shared" si="0"/>
        <v xml:space="preserve">  </v>
      </c>
    </row>
    <row r="32" spans="1:9" ht="35.25" customHeight="1">
      <c r="B32" s="71" t="s">
        <v>167</v>
      </c>
      <c r="C32" s="29" t="s">
        <v>168</v>
      </c>
      <c r="D32" s="62" t="s">
        <v>169</v>
      </c>
      <c r="E32" s="31"/>
      <c r="F32" s="32"/>
      <c r="G32" s="31"/>
      <c r="H32" s="32"/>
      <c r="I32" s="34" t="str">
        <f t="shared" si="0"/>
        <v xml:space="preserve">  </v>
      </c>
    </row>
    <row r="33" spans="1:9" ht="35.25" customHeight="1">
      <c r="B33" s="71" t="s">
        <v>170</v>
      </c>
      <c r="C33" s="29" t="s">
        <v>171</v>
      </c>
      <c r="D33" s="62" t="s">
        <v>172</v>
      </c>
      <c r="E33" s="31"/>
      <c r="F33" s="32"/>
      <c r="G33" s="31"/>
      <c r="H33" s="32"/>
      <c r="I33" s="34" t="str">
        <f t="shared" si="0"/>
        <v xml:space="preserve">  </v>
      </c>
    </row>
    <row r="34" spans="1:9" ht="25.5" customHeight="1">
      <c r="B34" s="71" t="s">
        <v>173</v>
      </c>
      <c r="C34" s="29" t="s">
        <v>174</v>
      </c>
      <c r="D34" s="62" t="s">
        <v>175</v>
      </c>
      <c r="E34" s="31"/>
      <c r="F34" s="32"/>
      <c r="G34" s="31"/>
      <c r="H34" s="32"/>
      <c r="I34" s="34" t="str">
        <f t="shared" si="0"/>
        <v xml:space="preserve">  </v>
      </c>
    </row>
    <row r="35" spans="1:9" ht="25.5" customHeight="1">
      <c r="B35" s="71" t="s">
        <v>173</v>
      </c>
      <c r="C35" s="29" t="s">
        <v>176</v>
      </c>
      <c r="D35" s="62" t="s">
        <v>177</v>
      </c>
      <c r="E35" s="31"/>
      <c r="F35" s="32"/>
      <c r="G35" s="31"/>
      <c r="H35" s="32"/>
      <c r="I35" s="34" t="str">
        <f t="shared" si="0"/>
        <v xml:space="preserve">  </v>
      </c>
    </row>
    <row r="36" spans="1:9" ht="39" customHeight="1">
      <c r="B36" s="71" t="s">
        <v>178</v>
      </c>
      <c r="C36" s="29" t="s">
        <v>179</v>
      </c>
      <c r="D36" s="62" t="s">
        <v>180</v>
      </c>
      <c r="E36" s="31"/>
      <c r="F36" s="32"/>
      <c r="G36" s="31"/>
      <c r="H36" s="32"/>
      <c r="I36" s="34" t="str">
        <f t="shared" si="0"/>
        <v xml:space="preserve">  </v>
      </c>
    </row>
    <row r="37" spans="1:9" ht="25.5" customHeight="1">
      <c r="B37" s="71" t="s">
        <v>181</v>
      </c>
      <c r="C37" s="29" t="s">
        <v>182</v>
      </c>
      <c r="D37" s="62" t="s">
        <v>183</v>
      </c>
      <c r="E37" s="31"/>
      <c r="F37" s="32"/>
      <c r="G37" s="31"/>
      <c r="H37" s="32"/>
      <c r="I37" s="34" t="str">
        <f t="shared" si="0"/>
        <v xml:space="preserve">  </v>
      </c>
    </row>
    <row r="38" spans="1:9" ht="25.5" customHeight="1">
      <c r="B38" s="71" t="s">
        <v>184</v>
      </c>
      <c r="C38" s="29" t="s">
        <v>185</v>
      </c>
      <c r="D38" s="62" t="s">
        <v>186</v>
      </c>
      <c r="E38" s="31"/>
      <c r="F38" s="32"/>
      <c r="G38" s="31"/>
      <c r="H38" s="32"/>
      <c r="I38" s="34" t="str">
        <f t="shared" si="0"/>
        <v xml:space="preserve">  </v>
      </c>
    </row>
    <row r="39" spans="1:9" ht="25.5" customHeight="1">
      <c r="B39" s="71" t="s">
        <v>187</v>
      </c>
      <c r="C39" s="29" t="s">
        <v>188</v>
      </c>
      <c r="D39" s="62" t="s">
        <v>189</v>
      </c>
      <c r="E39" s="31"/>
      <c r="F39" s="32"/>
      <c r="G39" s="31"/>
      <c r="H39" s="32"/>
      <c r="I39" s="34" t="str">
        <f t="shared" si="0"/>
        <v xml:space="preserve">  </v>
      </c>
    </row>
    <row r="40" spans="1:9" ht="20.100000000000001" customHeight="1">
      <c r="A40" s="60"/>
      <c r="B40" s="61">
        <v>288</v>
      </c>
      <c r="C40" s="40" t="s">
        <v>190</v>
      </c>
      <c r="D40" s="62" t="s">
        <v>191</v>
      </c>
      <c r="E40" s="31"/>
      <c r="F40" s="32"/>
      <c r="G40" s="31"/>
      <c r="H40" s="32"/>
      <c r="I40" s="34" t="str">
        <f t="shared" ref="I40:I71" si="1">IFERROR(H40/G40,"  ")</f>
        <v xml:space="preserve">  </v>
      </c>
    </row>
    <row r="41" spans="1:9" ht="20.100000000000001" customHeight="1">
      <c r="A41" s="60"/>
      <c r="B41" s="493"/>
      <c r="C41" s="41" t="s">
        <v>192</v>
      </c>
      <c r="D41" s="494" t="s">
        <v>193</v>
      </c>
      <c r="E41" s="477">
        <v>47688</v>
      </c>
      <c r="F41" s="473">
        <v>56015</v>
      </c>
      <c r="G41" s="477">
        <v>48390</v>
      </c>
      <c r="H41" s="473">
        <v>60073</v>
      </c>
      <c r="I41" s="474">
        <f t="shared" si="1"/>
        <v>1.2414341806158298</v>
      </c>
    </row>
    <row r="42" spans="1:9" ht="12.75" customHeight="1">
      <c r="A42" s="60"/>
      <c r="B42" s="493"/>
      <c r="C42" s="42" t="s">
        <v>194</v>
      </c>
      <c r="D42" s="494"/>
      <c r="E42" s="477"/>
      <c r="F42" s="473"/>
      <c r="G42" s="477"/>
      <c r="H42" s="473"/>
      <c r="I42" s="474" t="str">
        <f t="shared" si="1"/>
        <v xml:space="preserve">  </v>
      </c>
    </row>
    <row r="43" spans="1:9" ht="25.5" customHeight="1">
      <c r="B43" s="71" t="s">
        <v>195</v>
      </c>
      <c r="C43" s="29" t="s">
        <v>196</v>
      </c>
      <c r="D43" s="62" t="s">
        <v>197</v>
      </c>
      <c r="E43" s="31">
        <v>131</v>
      </c>
      <c r="F43" s="32">
        <v>50</v>
      </c>
      <c r="G43" s="31">
        <v>50</v>
      </c>
      <c r="H43" s="32">
        <v>137</v>
      </c>
      <c r="I43" s="34">
        <f t="shared" si="1"/>
        <v>2.74</v>
      </c>
    </row>
    <row r="44" spans="1:9" ht="20.100000000000001" customHeight="1">
      <c r="B44" s="71">
        <v>10</v>
      </c>
      <c r="C44" s="29" t="s">
        <v>198</v>
      </c>
      <c r="D44" s="62" t="s">
        <v>199</v>
      </c>
      <c r="E44" s="31"/>
      <c r="F44" s="32"/>
      <c r="G44" s="31"/>
      <c r="H44" s="32"/>
      <c r="I44" s="34" t="str">
        <f t="shared" si="1"/>
        <v xml:space="preserve">  </v>
      </c>
    </row>
    <row r="45" spans="1:9" ht="20.100000000000001" customHeight="1">
      <c r="B45" s="71" t="s">
        <v>200</v>
      </c>
      <c r="C45" s="29" t="s">
        <v>201</v>
      </c>
      <c r="D45" s="62" t="s">
        <v>202</v>
      </c>
      <c r="E45" s="31"/>
      <c r="F45" s="32"/>
      <c r="G45" s="31"/>
      <c r="H45" s="32"/>
      <c r="I45" s="34" t="str">
        <f t="shared" si="1"/>
        <v xml:space="preserve">  </v>
      </c>
    </row>
    <row r="46" spans="1:9" ht="20.100000000000001" customHeight="1">
      <c r="B46" s="71">
        <v>13</v>
      </c>
      <c r="C46" s="29" t="s">
        <v>203</v>
      </c>
      <c r="D46" s="62" t="s">
        <v>204</v>
      </c>
      <c r="E46" s="31"/>
      <c r="F46" s="32"/>
      <c r="G46" s="31"/>
      <c r="H46" s="32"/>
      <c r="I46" s="34" t="str">
        <f t="shared" si="1"/>
        <v xml:space="preserve">  </v>
      </c>
    </row>
    <row r="47" spans="1:9" ht="20.100000000000001" customHeight="1">
      <c r="B47" s="71" t="s">
        <v>205</v>
      </c>
      <c r="C47" s="29" t="s">
        <v>206</v>
      </c>
      <c r="D47" s="62" t="s">
        <v>207</v>
      </c>
      <c r="E47" s="31">
        <v>131</v>
      </c>
      <c r="F47" s="32">
        <v>50</v>
      </c>
      <c r="G47" s="31">
        <v>50</v>
      </c>
      <c r="H47" s="32">
        <v>137</v>
      </c>
      <c r="I47" s="34">
        <f t="shared" si="1"/>
        <v>2.74</v>
      </c>
    </row>
    <row r="48" spans="1:9" ht="20.100000000000001" customHeight="1">
      <c r="B48" s="71" t="s">
        <v>208</v>
      </c>
      <c r="C48" s="29" t="s">
        <v>209</v>
      </c>
      <c r="D48" s="62" t="s">
        <v>210</v>
      </c>
      <c r="E48" s="31"/>
      <c r="F48" s="32"/>
      <c r="G48" s="31"/>
      <c r="H48" s="32"/>
      <c r="I48" s="34" t="str">
        <f t="shared" si="1"/>
        <v xml:space="preserve">  </v>
      </c>
    </row>
    <row r="49" spans="1:9" ht="25.5" customHeight="1">
      <c r="A49" s="60"/>
      <c r="B49" s="61">
        <v>14</v>
      </c>
      <c r="C49" s="29" t="s">
        <v>211</v>
      </c>
      <c r="D49" s="62" t="s">
        <v>212</v>
      </c>
      <c r="E49" s="31"/>
      <c r="F49" s="32"/>
      <c r="G49" s="31"/>
      <c r="H49" s="32"/>
      <c r="I49" s="34" t="str">
        <f t="shared" si="1"/>
        <v xml:space="preserve">  </v>
      </c>
    </row>
    <row r="50" spans="1:9" ht="20.100000000000001" customHeight="1">
      <c r="A50" s="60"/>
      <c r="B50" s="493">
        <v>20</v>
      </c>
      <c r="C50" s="68" t="s">
        <v>213</v>
      </c>
      <c r="D50" s="494" t="s">
        <v>214</v>
      </c>
      <c r="E50" s="477">
        <v>15040</v>
      </c>
      <c r="F50" s="473">
        <v>20000</v>
      </c>
      <c r="G50" s="477">
        <v>16000</v>
      </c>
      <c r="H50" s="473">
        <v>31060</v>
      </c>
      <c r="I50" s="474">
        <f t="shared" si="1"/>
        <v>1.9412499999999999</v>
      </c>
    </row>
    <row r="51" spans="1:9" ht="12" customHeight="1">
      <c r="A51" s="60"/>
      <c r="B51" s="493"/>
      <c r="C51" s="70" t="s">
        <v>215</v>
      </c>
      <c r="D51" s="494"/>
      <c r="E51" s="477"/>
      <c r="F51" s="473"/>
      <c r="G51" s="477"/>
      <c r="H51" s="473"/>
      <c r="I51" s="474" t="str">
        <f t="shared" si="1"/>
        <v xml:space="preserve">  </v>
      </c>
    </row>
    <row r="52" spans="1:9" ht="20.100000000000001" customHeight="1">
      <c r="A52" s="60"/>
      <c r="B52" s="61">
        <v>204</v>
      </c>
      <c r="C52" s="29" t="s">
        <v>216</v>
      </c>
      <c r="D52" s="62" t="s">
        <v>217</v>
      </c>
      <c r="E52" s="31">
        <v>15040</v>
      </c>
      <c r="F52" s="32">
        <v>20000</v>
      </c>
      <c r="G52" s="31">
        <v>16000</v>
      </c>
      <c r="H52" s="32">
        <v>31060</v>
      </c>
      <c r="I52" s="34">
        <f t="shared" si="1"/>
        <v>1.9412499999999999</v>
      </c>
    </row>
    <row r="53" spans="1:9" ht="20.100000000000001" customHeight="1">
      <c r="A53" s="60"/>
      <c r="B53" s="61">
        <v>205</v>
      </c>
      <c r="C53" s="29" t="s">
        <v>218</v>
      </c>
      <c r="D53" s="62" t="s">
        <v>219</v>
      </c>
      <c r="E53" s="31"/>
      <c r="F53" s="32"/>
      <c r="G53" s="31"/>
      <c r="H53" s="32"/>
      <c r="I53" s="34" t="str">
        <f t="shared" si="1"/>
        <v xml:space="preserve">  </v>
      </c>
    </row>
    <row r="54" spans="1:9" ht="25.5" customHeight="1">
      <c r="A54" s="60"/>
      <c r="B54" s="61" t="s">
        <v>220</v>
      </c>
      <c r="C54" s="29" t="s">
        <v>221</v>
      </c>
      <c r="D54" s="62" t="s">
        <v>222</v>
      </c>
      <c r="E54" s="31"/>
      <c r="F54" s="32"/>
      <c r="G54" s="31"/>
      <c r="H54" s="32"/>
      <c r="I54" s="34" t="str">
        <f t="shared" si="1"/>
        <v xml:space="preserve">  </v>
      </c>
    </row>
    <row r="55" spans="1:9" ht="25.5" customHeight="1">
      <c r="A55" s="60"/>
      <c r="B55" s="61" t="s">
        <v>223</v>
      </c>
      <c r="C55" s="29" t="s">
        <v>224</v>
      </c>
      <c r="D55" s="62" t="s">
        <v>225</v>
      </c>
      <c r="E55" s="31"/>
      <c r="F55" s="32"/>
      <c r="G55" s="31"/>
      <c r="H55" s="32"/>
      <c r="I55" s="34" t="str">
        <f t="shared" si="1"/>
        <v xml:space="preserve">  </v>
      </c>
    </row>
    <row r="56" spans="1:9" ht="20.100000000000001" customHeight="1">
      <c r="A56" s="60"/>
      <c r="B56" s="61">
        <v>206</v>
      </c>
      <c r="C56" s="29" t="s">
        <v>226</v>
      </c>
      <c r="D56" s="62" t="s">
        <v>227</v>
      </c>
      <c r="E56" s="31"/>
      <c r="F56" s="32"/>
      <c r="G56" s="31"/>
      <c r="H56" s="32"/>
      <c r="I56" s="34" t="str">
        <f t="shared" si="1"/>
        <v xml:space="preserve">  </v>
      </c>
    </row>
    <row r="57" spans="1:9" ht="20.100000000000001" customHeight="1">
      <c r="A57" s="60"/>
      <c r="B57" s="493" t="s">
        <v>228</v>
      </c>
      <c r="C57" s="68" t="s">
        <v>229</v>
      </c>
      <c r="D57" s="494" t="s">
        <v>230</v>
      </c>
      <c r="E57" s="477">
        <v>16867</v>
      </c>
      <c r="F57" s="473">
        <v>18140</v>
      </c>
      <c r="G57" s="477">
        <v>15560</v>
      </c>
      <c r="H57" s="473">
        <v>18706</v>
      </c>
      <c r="I57" s="474">
        <f t="shared" si="1"/>
        <v>1.202185089974293</v>
      </c>
    </row>
    <row r="58" spans="1:9" ht="12" customHeight="1">
      <c r="A58" s="60"/>
      <c r="B58" s="493"/>
      <c r="C58" s="70" t="s">
        <v>231</v>
      </c>
      <c r="D58" s="494"/>
      <c r="E58" s="477"/>
      <c r="F58" s="473"/>
      <c r="G58" s="477"/>
      <c r="H58" s="473"/>
      <c r="I58" s="474" t="str">
        <f t="shared" si="1"/>
        <v xml:space="preserve">  </v>
      </c>
    </row>
    <row r="59" spans="1:9" ht="23.25" customHeight="1">
      <c r="B59" s="71" t="s">
        <v>232</v>
      </c>
      <c r="C59" s="29" t="s">
        <v>233</v>
      </c>
      <c r="D59" s="62" t="s">
        <v>234</v>
      </c>
      <c r="E59" s="31">
        <v>16174</v>
      </c>
      <c r="F59" s="32">
        <v>18140</v>
      </c>
      <c r="G59" s="31">
        <v>15560</v>
      </c>
      <c r="H59" s="32">
        <v>18012</v>
      </c>
      <c r="I59" s="34">
        <f t="shared" si="1"/>
        <v>1.1575835475578407</v>
      </c>
    </row>
    <row r="60" spans="1:9" ht="20.100000000000001" customHeight="1">
      <c r="B60" s="71">
        <v>223</v>
      </c>
      <c r="C60" s="29" t="s">
        <v>235</v>
      </c>
      <c r="D60" s="62" t="s">
        <v>236</v>
      </c>
      <c r="E60" s="31">
        <v>693</v>
      </c>
      <c r="F60" s="32">
        <v>0</v>
      </c>
      <c r="G60" s="31">
        <v>0</v>
      </c>
      <c r="H60" s="32">
        <v>694</v>
      </c>
      <c r="I60" s="34" t="str">
        <f t="shared" si="1"/>
        <v xml:space="preserve">  </v>
      </c>
    </row>
    <row r="61" spans="1:9" ht="25.5" customHeight="1">
      <c r="A61" s="60"/>
      <c r="B61" s="61">
        <v>224</v>
      </c>
      <c r="C61" s="29" t="s">
        <v>237</v>
      </c>
      <c r="D61" s="62" t="s">
        <v>238</v>
      </c>
      <c r="E61" s="31"/>
      <c r="F61" s="32"/>
      <c r="G61" s="31"/>
      <c r="H61" s="32"/>
      <c r="I61" s="34" t="str">
        <f t="shared" si="1"/>
        <v xml:space="preserve">  </v>
      </c>
    </row>
    <row r="62" spans="1:9" ht="20.100000000000001" customHeight="1">
      <c r="A62" s="60"/>
      <c r="B62" s="493">
        <v>23</v>
      </c>
      <c r="C62" s="68" t="s">
        <v>239</v>
      </c>
      <c r="D62" s="494" t="s">
        <v>240</v>
      </c>
      <c r="E62" s="477"/>
      <c r="F62" s="473"/>
      <c r="G62" s="477"/>
      <c r="H62" s="473"/>
      <c r="I62" s="474" t="str">
        <f t="shared" si="1"/>
        <v xml:space="preserve">  </v>
      </c>
    </row>
    <row r="63" spans="1:9" ht="20.100000000000001" customHeight="1">
      <c r="A63" s="60"/>
      <c r="B63" s="493"/>
      <c r="C63" s="70" t="s">
        <v>241</v>
      </c>
      <c r="D63" s="494"/>
      <c r="E63" s="477"/>
      <c r="F63" s="473"/>
      <c r="G63" s="477"/>
      <c r="H63" s="473"/>
      <c r="I63" s="474" t="str">
        <f t="shared" si="1"/>
        <v xml:space="preserve">  </v>
      </c>
    </row>
    <row r="64" spans="1:9" ht="25.5" customHeight="1">
      <c r="B64" s="71">
        <v>230</v>
      </c>
      <c r="C64" s="29" t="s">
        <v>242</v>
      </c>
      <c r="D64" s="62" t="s">
        <v>243</v>
      </c>
      <c r="E64" s="31"/>
      <c r="F64" s="32"/>
      <c r="G64" s="31"/>
      <c r="H64" s="32"/>
      <c r="I64" s="34" t="str">
        <f t="shared" si="1"/>
        <v xml:space="preserve">  </v>
      </c>
    </row>
    <row r="65" spans="1:9" ht="25.5" customHeight="1">
      <c r="B65" s="71">
        <v>231</v>
      </c>
      <c r="C65" s="29" t="s">
        <v>244</v>
      </c>
      <c r="D65" s="62" t="s">
        <v>245</v>
      </c>
      <c r="E65" s="31"/>
      <c r="F65" s="32"/>
      <c r="G65" s="31"/>
      <c r="H65" s="32"/>
      <c r="I65" s="34" t="str">
        <f t="shared" si="1"/>
        <v xml:space="preserve">  </v>
      </c>
    </row>
    <row r="66" spans="1:9" ht="20.100000000000001" customHeight="1">
      <c r="B66" s="71" t="s">
        <v>246</v>
      </c>
      <c r="C66" s="29" t="s">
        <v>247</v>
      </c>
      <c r="D66" s="62" t="s">
        <v>248</v>
      </c>
      <c r="E66" s="31"/>
      <c r="F66" s="32"/>
      <c r="G66" s="31"/>
      <c r="H66" s="32"/>
      <c r="I66" s="34" t="str">
        <f t="shared" si="1"/>
        <v xml:space="preserve">  </v>
      </c>
    </row>
    <row r="67" spans="1:9" ht="25.5" customHeight="1">
      <c r="B67" s="71" t="s">
        <v>249</v>
      </c>
      <c r="C67" s="29" t="s">
        <v>250</v>
      </c>
      <c r="D67" s="62" t="s">
        <v>251</v>
      </c>
      <c r="E67" s="31"/>
      <c r="F67" s="32"/>
      <c r="G67" s="31"/>
      <c r="H67" s="32"/>
      <c r="I67" s="34" t="str">
        <f t="shared" si="1"/>
        <v xml:space="preserve">  </v>
      </c>
    </row>
    <row r="68" spans="1:9" ht="25.5" customHeight="1">
      <c r="B68" s="71">
        <v>235</v>
      </c>
      <c r="C68" s="29" t="s">
        <v>252</v>
      </c>
      <c r="D68" s="62" t="s">
        <v>253</v>
      </c>
      <c r="E68" s="31"/>
      <c r="F68" s="32"/>
      <c r="G68" s="31"/>
      <c r="H68" s="32"/>
      <c r="I68" s="34" t="str">
        <f t="shared" si="1"/>
        <v xml:space="preserve">  </v>
      </c>
    </row>
    <row r="69" spans="1:9" ht="25.5" customHeight="1">
      <c r="B69" s="71" t="s">
        <v>254</v>
      </c>
      <c r="C69" s="29" t="s">
        <v>255</v>
      </c>
      <c r="D69" s="62" t="s">
        <v>256</v>
      </c>
      <c r="E69" s="31"/>
      <c r="F69" s="32"/>
      <c r="G69" s="31"/>
      <c r="H69" s="32"/>
      <c r="I69" s="34" t="str">
        <f t="shared" si="1"/>
        <v xml:space="preserve">  </v>
      </c>
    </row>
    <row r="70" spans="1:9" ht="25.5" customHeight="1">
      <c r="B70" s="71">
        <v>237</v>
      </c>
      <c r="C70" s="29" t="s">
        <v>257</v>
      </c>
      <c r="D70" s="62" t="s">
        <v>258</v>
      </c>
      <c r="E70" s="31"/>
      <c r="F70" s="32"/>
      <c r="G70" s="31"/>
      <c r="H70" s="32"/>
      <c r="I70" s="34" t="str">
        <f t="shared" si="1"/>
        <v xml:space="preserve">  </v>
      </c>
    </row>
    <row r="71" spans="1:9" ht="20.100000000000001" customHeight="1">
      <c r="B71" s="71" t="s">
        <v>259</v>
      </c>
      <c r="C71" s="29" t="s">
        <v>260</v>
      </c>
      <c r="D71" s="62" t="s">
        <v>261</v>
      </c>
      <c r="E71" s="31"/>
      <c r="F71" s="32"/>
      <c r="G71" s="31"/>
      <c r="H71" s="32"/>
      <c r="I71" s="34" t="str">
        <f t="shared" si="1"/>
        <v xml:space="preserve">  </v>
      </c>
    </row>
    <row r="72" spans="1:9" ht="20.100000000000001" customHeight="1">
      <c r="B72" s="71">
        <v>24</v>
      </c>
      <c r="C72" s="29" t="s">
        <v>262</v>
      </c>
      <c r="D72" s="62" t="s">
        <v>263</v>
      </c>
      <c r="E72" s="31">
        <v>15650</v>
      </c>
      <c r="F72" s="32">
        <v>17825</v>
      </c>
      <c r="G72" s="31">
        <v>16780</v>
      </c>
      <c r="H72" s="32">
        <v>10170</v>
      </c>
      <c r="I72" s="34">
        <f t="shared" ref="I72:I103" si="2">IFERROR(H72/G72,"  ")</f>
        <v>0.60607866507747321</v>
      </c>
    </row>
    <row r="73" spans="1:9" ht="25.5" customHeight="1">
      <c r="B73" s="71" t="s">
        <v>264</v>
      </c>
      <c r="C73" s="29" t="s">
        <v>265</v>
      </c>
      <c r="D73" s="62" t="s">
        <v>266</v>
      </c>
      <c r="E73" s="31"/>
      <c r="F73" s="32"/>
      <c r="G73" s="31"/>
      <c r="H73" s="32"/>
      <c r="I73" s="34" t="str">
        <f t="shared" si="2"/>
        <v xml:space="preserve">  </v>
      </c>
    </row>
    <row r="74" spans="1:9" ht="25.5" customHeight="1">
      <c r="B74" s="71"/>
      <c r="C74" s="40" t="s">
        <v>267</v>
      </c>
      <c r="D74" s="62" t="s">
        <v>268</v>
      </c>
      <c r="E74" s="31">
        <v>78069</v>
      </c>
      <c r="F74" s="32">
        <v>90044</v>
      </c>
      <c r="G74" s="31">
        <v>84005</v>
      </c>
      <c r="H74" s="32">
        <v>90036</v>
      </c>
      <c r="I74" s="34">
        <f t="shared" si="2"/>
        <v>1.0717933456341884</v>
      </c>
    </row>
    <row r="75" spans="1:9" ht="20.100000000000001" customHeight="1">
      <c r="B75" s="71">
        <v>88</v>
      </c>
      <c r="C75" s="40" t="s">
        <v>269</v>
      </c>
      <c r="D75" s="62" t="s">
        <v>270</v>
      </c>
      <c r="E75" s="31"/>
      <c r="F75" s="32"/>
      <c r="G75" s="31"/>
      <c r="H75" s="32"/>
      <c r="I75" s="34" t="str">
        <f t="shared" si="2"/>
        <v xml:space="preserve">  </v>
      </c>
    </row>
    <row r="76" spans="1:9" ht="20.100000000000001" customHeight="1">
      <c r="A76" s="60"/>
      <c r="B76" s="72"/>
      <c r="C76" s="40" t="s">
        <v>271</v>
      </c>
      <c r="D76" s="73"/>
      <c r="E76" s="31"/>
      <c r="F76" s="32"/>
      <c r="G76" s="31"/>
      <c r="H76" s="32"/>
      <c r="I76" s="34" t="str">
        <f t="shared" si="2"/>
        <v xml:space="preserve">  </v>
      </c>
    </row>
    <row r="77" spans="1:9" ht="20.100000000000001" customHeight="1">
      <c r="A77" s="60"/>
      <c r="B77" s="493"/>
      <c r="C77" s="41" t="s">
        <v>272</v>
      </c>
      <c r="D77" s="494" t="s">
        <v>273</v>
      </c>
      <c r="E77" s="477">
        <v>21444</v>
      </c>
      <c r="F77" s="473">
        <v>23306</v>
      </c>
      <c r="G77" s="477">
        <v>22137</v>
      </c>
      <c r="H77" s="473">
        <v>20548</v>
      </c>
      <c r="I77" s="474">
        <f t="shared" si="2"/>
        <v>0.92821972263631025</v>
      </c>
    </row>
    <row r="78" spans="1:9" ht="20.100000000000001" customHeight="1">
      <c r="A78" s="60"/>
      <c r="B78" s="493"/>
      <c r="C78" s="42" t="s">
        <v>274</v>
      </c>
      <c r="D78" s="494"/>
      <c r="E78" s="477"/>
      <c r="F78" s="473"/>
      <c r="G78" s="477"/>
      <c r="H78" s="473"/>
      <c r="I78" s="474" t="str">
        <f t="shared" si="2"/>
        <v xml:space="preserve">  </v>
      </c>
    </row>
    <row r="79" spans="1:9" ht="20.100000000000001" customHeight="1">
      <c r="A79" s="60"/>
      <c r="B79" s="61" t="s">
        <v>275</v>
      </c>
      <c r="C79" s="29" t="s">
        <v>276</v>
      </c>
      <c r="D79" s="62" t="s">
        <v>277</v>
      </c>
      <c r="E79" s="31">
        <v>107</v>
      </c>
      <c r="F79" s="32">
        <v>107</v>
      </c>
      <c r="G79" s="31">
        <v>107</v>
      </c>
      <c r="H79" s="32">
        <v>107</v>
      </c>
      <c r="I79" s="34">
        <f t="shared" si="2"/>
        <v>1</v>
      </c>
    </row>
    <row r="80" spans="1:9" ht="20.100000000000001" customHeight="1">
      <c r="B80" s="71">
        <v>31</v>
      </c>
      <c r="C80" s="29" t="s">
        <v>278</v>
      </c>
      <c r="D80" s="62" t="s">
        <v>279</v>
      </c>
      <c r="E80" s="31"/>
      <c r="F80" s="32"/>
      <c r="G80" s="31"/>
      <c r="H80" s="32"/>
      <c r="I80" s="34" t="str">
        <f t="shared" si="2"/>
        <v xml:space="preserve">  </v>
      </c>
    </row>
    <row r="81" spans="1:9" ht="20.100000000000001" customHeight="1">
      <c r="B81" s="71">
        <v>306</v>
      </c>
      <c r="C81" s="29" t="s">
        <v>280</v>
      </c>
      <c r="D81" s="62" t="s">
        <v>281</v>
      </c>
      <c r="E81" s="31"/>
      <c r="F81" s="32"/>
      <c r="G81" s="31"/>
      <c r="H81" s="32"/>
      <c r="I81" s="34" t="str">
        <f t="shared" si="2"/>
        <v xml:space="preserve">  </v>
      </c>
    </row>
    <row r="82" spans="1:9" ht="20.100000000000001" customHeight="1">
      <c r="B82" s="71">
        <v>32</v>
      </c>
      <c r="C82" s="29" t="s">
        <v>282</v>
      </c>
      <c r="D82" s="62" t="s">
        <v>283</v>
      </c>
      <c r="E82" s="31">
        <v>3</v>
      </c>
      <c r="F82" s="32">
        <v>3</v>
      </c>
      <c r="G82" s="31">
        <v>3</v>
      </c>
      <c r="H82" s="32">
        <v>3</v>
      </c>
      <c r="I82" s="34">
        <f t="shared" si="2"/>
        <v>1</v>
      </c>
    </row>
    <row r="83" spans="1:9" ht="58.5" customHeight="1">
      <c r="B83" s="71" t="s">
        <v>284</v>
      </c>
      <c r="C83" s="29" t="s">
        <v>285</v>
      </c>
      <c r="D83" s="62" t="s">
        <v>286</v>
      </c>
      <c r="E83" s="31"/>
      <c r="F83" s="32"/>
      <c r="G83" s="31"/>
      <c r="H83" s="32"/>
      <c r="I83" s="34" t="str">
        <f t="shared" si="2"/>
        <v xml:space="preserve">  </v>
      </c>
    </row>
    <row r="84" spans="1:9" ht="49.5" customHeight="1">
      <c r="B84" s="71" t="s">
        <v>287</v>
      </c>
      <c r="C84" s="29" t="s">
        <v>288</v>
      </c>
      <c r="D84" s="62" t="s">
        <v>289</v>
      </c>
      <c r="E84" s="31"/>
      <c r="F84" s="32"/>
      <c r="G84" s="31"/>
      <c r="H84" s="32"/>
      <c r="I84" s="34" t="str">
        <f t="shared" si="2"/>
        <v xml:space="preserve">  </v>
      </c>
    </row>
    <row r="85" spans="1:9" ht="20.100000000000001" customHeight="1">
      <c r="B85" s="71">
        <v>34</v>
      </c>
      <c r="C85" s="29" t="s">
        <v>290</v>
      </c>
      <c r="D85" s="62" t="s">
        <v>291</v>
      </c>
      <c r="E85" s="31">
        <v>27658</v>
      </c>
      <c r="F85" s="32">
        <v>23196</v>
      </c>
      <c r="G85" s="31">
        <v>22027</v>
      </c>
      <c r="H85" s="32">
        <v>21334</v>
      </c>
      <c r="I85" s="34">
        <f t="shared" si="2"/>
        <v>0.96853861170381805</v>
      </c>
    </row>
    <row r="86" spans="1:9" ht="20.100000000000001" customHeight="1">
      <c r="B86" s="71">
        <v>340</v>
      </c>
      <c r="C86" s="29" t="s">
        <v>292</v>
      </c>
      <c r="D86" s="62" t="s">
        <v>293</v>
      </c>
      <c r="E86" s="31">
        <v>24972</v>
      </c>
      <c r="F86" s="32">
        <v>20858</v>
      </c>
      <c r="G86" s="31">
        <v>20858</v>
      </c>
      <c r="H86" s="32">
        <v>21334</v>
      </c>
      <c r="I86" s="34">
        <f t="shared" si="2"/>
        <v>1.0228209799597276</v>
      </c>
    </row>
    <row r="87" spans="1:9" ht="20.100000000000001" customHeight="1">
      <c r="B87" s="71">
        <v>341</v>
      </c>
      <c r="C87" s="29" t="s">
        <v>294</v>
      </c>
      <c r="D87" s="62" t="s">
        <v>295</v>
      </c>
      <c r="E87" s="31">
        <v>2686</v>
      </c>
      <c r="F87" s="32">
        <v>2338</v>
      </c>
      <c r="G87" s="31">
        <v>1169</v>
      </c>
      <c r="H87" s="32"/>
      <c r="I87" s="34">
        <f t="shared" si="2"/>
        <v>0</v>
      </c>
    </row>
    <row r="88" spans="1:9" ht="20.100000000000001" customHeight="1">
      <c r="B88" s="71"/>
      <c r="C88" s="29" t="s">
        <v>296</v>
      </c>
      <c r="D88" s="62" t="s">
        <v>297</v>
      </c>
      <c r="E88" s="31"/>
      <c r="F88" s="32"/>
      <c r="G88" s="31"/>
      <c r="H88" s="32"/>
      <c r="I88" s="34" t="str">
        <f t="shared" si="2"/>
        <v xml:space="preserve">  </v>
      </c>
    </row>
    <row r="89" spans="1:9" ht="20.100000000000001" customHeight="1">
      <c r="B89" s="71">
        <v>35</v>
      </c>
      <c r="C89" s="29" t="s">
        <v>298</v>
      </c>
      <c r="D89" s="62" t="s">
        <v>299</v>
      </c>
      <c r="E89" s="31">
        <v>6324</v>
      </c>
      <c r="F89" s="32"/>
      <c r="G89" s="31"/>
      <c r="H89" s="32">
        <v>896</v>
      </c>
      <c r="I89" s="34" t="str">
        <f t="shared" si="2"/>
        <v xml:space="preserve">  </v>
      </c>
    </row>
    <row r="90" spans="1:9" ht="20.100000000000001" customHeight="1">
      <c r="B90" s="71">
        <v>350</v>
      </c>
      <c r="C90" s="29" t="s">
        <v>300</v>
      </c>
      <c r="D90" s="62" t="s">
        <v>301</v>
      </c>
      <c r="E90" s="31">
        <v>6324</v>
      </c>
      <c r="F90" s="32"/>
      <c r="G90" s="31"/>
      <c r="H90" s="32"/>
      <c r="I90" s="34" t="str">
        <f t="shared" si="2"/>
        <v xml:space="preserve">  </v>
      </c>
    </row>
    <row r="91" spans="1:9" ht="20.100000000000001" customHeight="1">
      <c r="A91" s="60"/>
      <c r="B91" s="61">
        <v>351</v>
      </c>
      <c r="C91" s="29" t="s">
        <v>302</v>
      </c>
      <c r="D91" s="62" t="s">
        <v>303</v>
      </c>
      <c r="E91" s="31"/>
      <c r="F91" s="32"/>
      <c r="G91" s="31"/>
      <c r="H91" s="32">
        <v>896</v>
      </c>
      <c r="I91" s="34" t="str">
        <f t="shared" si="2"/>
        <v xml:space="preserve">  </v>
      </c>
    </row>
    <row r="92" spans="1:9" ht="22.5" customHeight="1">
      <c r="A92" s="60"/>
      <c r="B92" s="493"/>
      <c r="C92" s="41" t="s">
        <v>304</v>
      </c>
      <c r="D92" s="494" t="s">
        <v>305</v>
      </c>
      <c r="E92" s="477">
        <v>40165</v>
      </c>
      <c r="F92" s="473">
        <v>21287</v>
      </c>
      <c r="G92" s="477">
        <v>25349</v>
      </c>
      <c r="H92" s="473">
        <f>SUM(H94+H99+H108)</f>
        <v>40530</v>
      </c>
      <c r="I92" s="474">
        <f t="shared" si="2"/>
        <v>1.5988796402224941</v>
      </c>
    </row>
    <row r="93" spans="1:9" ht="13.5" customHeight="1">
      <c r="A93" s="60"/>
      <c r="B93" s="493"/>
      <c r="C93" s="42" t="s">
        <v>306</v>
      </c>
      <c r="D93" s="494"/>
      <c r="E93" s="477"/>
      <c r="F93" s="473"/>
      <c r="G93" s="477"/>
      <c r="H93" s="473"/>
      <c r="I93" s="474" t="str">
        <f t="shared" si="2"/>
        <v xml:space="preserve">  </v>
      </c>
    </row>
    <row r="94" spans="1:9" ht="20.100000000000001" customHeight="1">
      <c r="A94" s="60"/>
      <c r="B94" s="493">
        <v>40</v>
      </c>
      <c r="C94" s="68" t="s">
        <v>307</v>
      </c>
      <c r="D94" s="494" t="s">
        <v>308</v>
      </c>
      <c r="E94" s="477"/>
      <c r="F94" s="473"/>
      <c r="G94" s="477"/>
      <c r="H94" s="473"/>
      <c r="I94" s="474" t="str">
        <f t="shared" si="2"/>
        <v xml:space="preserve">  </v>
      </c>
    </row>
    <row r="95" spans="1:9" ht="14.25" customHeight="1">
      <c r="A95" s="60"/>
      <c r="B95" s="493"/>
      <c r="C95" s="70" t="s">
        <v>309</v>
      </c>
      <c r="D95" s="494"/>
      <c r="E95" s="477"/>
      <c r="F95" s="473"/>
      <c r="G95" s="477"/>
      <c r="H95" s="473"/>
      <c r="I95" s="474" t="str">
        <f t="shared" si="2"/>
        <v xml:space="preserve">  </v>
      </c>
    </row>
    <row r="96" spans="1:9" ht="25.5" customHeight="1">
      <c r="A96" s="60"/>
      <c r="B96" s="61">
        <v>404</v>
      </c>
      <c r="C96" s="29" t="s">
        <v>310</v>
      </c>
      <c r="D96" s="62" t="s">
        <v>311</v>
      </c>
      <c r="E96" s="31"/>
      <c r="F96" s="32"/>
      <c r="G96" s="31"/>
      <c r="H96" s="32"/>
      <c r="I96" s="34" t="str">
        <f t="shared" si="2"/>
        <v xml:space="preserve">  </v>
      </c>
    </row>
    <row r="97" spans="1:9" ht="20.100000000000001" customHeight="1">
      <c r="A97" s="60"/>
      <c r="B97" s="61">
        <v>400</v>
      </c>
      <c r="C97" s="29" t="s">
        <v>312</v>
      </c>
      <c r="D97" s="62" t="s">
        <v>313</v>
      </c>
      <c r="E97" s="31"/>
      <c r="F97" s="32"/>
      <c r="G97" s="31"/>
      <c r="H97" s="32"/>
      <c r="I97" s="34" t="str">
        <f t="shared" si="2"/>
        <v xml:space="preserve">  </v>
      </c>
    </row>
    <row r="98" spans="1:9" ht="20.100000000000001" customHeight="1">
      <c r="A98" s="60"/>
      <c r="B98" s="61" t="s">
        <v>314</v>
      </c>
      <c r="C98" s="29" t="s">
        <v>315</v>
      </c>
      <c r="D98" s="62" t="s">
        <v>316</v>
      </c>
      <c r="E98" s="31"/>
      <c r="F98" s="32"/>
      <c r="G98" s="31"/>
      <c r="H98" s="32"/>
      <c r="I98" s="34" t="str">
        <f t="shared" si="2"/>
        <v xml:space="preserve">  </v>
      </c>
    </row>
    <row r="99" spans="1:9" ht="20.100000000000001" customHeight="1">
      <c r="A99" s="60"/>
      <c r="B99" s="493">
        <v>41</v>
      </c>
      <c r="C99" s="68" t="s">
        <v>317</v>
      </c>
      <c r="D99" s="494" t="s">
        <v>318</v>
      </c>
      <c r="E99" s="477">
        <v>15650</v>
      </c>
      <c r="F99" s="473">
        <v>21287</v>
      </c>
      <c r="G99" s="477">
        <v>25349</v>
      </c>
      <c r="H99" s="473">
        <f>SUM(H101:H107)</f>
        <v>13329</v>
      </c>
      <c r="I99" s="474">
        <f t="shared" si="2"/>
        <v>0.52581955895696086</v>
      </c>
    </row>
    <row r="100" spans="1:9" ht="12" customHeight="1">
      <c r="A100" s="60"/>
      <c r="B100" s="493"/>
      <c r="C100" s="70" t="s">
        <v>319</v>
      </c>
      <c r="D100" s="494"/>
      <c r="E100" s="477"/>
      <c r="F100" s="473"/>
      <c r="G100" s="477"/>
      <c r="H100" s="473"/>
      <c r="I100" s="474" t="str">
        <f t="shared" si="2"/>
        <v xml:space="preserve">  </v>
      </c>
    </row>
    <row r="101" spans="1:9" ht="20.100000000000001" customHeight="1">
      <c r="B101" s="71">
        <v>410</v>
      </c>
      <c r="C101" s="29" t="s">
        <v>320</v>
      </c>
      <c r="D101" s="62" t="s">
        <v>321</v>
      </c>
      <c r="E101" s="31"/>
      <c r="F101" s="32"/>
      <c r="G101" s="31"/>
      <c r="H101" s="32"/>
      <c r="I101" s="34" t="str">
        <f t="shared" si="2"/>
        <v xml:space="preserve">  </v>
      </c>
    </row>
    <row r="102" spans="1:9" ht="36.75" customHeight="1">
      <c r="B102" s="71" t="s">
        <v>322</v>
      </c>
      <c r="C102" s="29" t="s">
        <v>323</v>
      </c>
      <c r="D102" s="62" t="s">
        <v>324</v>
      </c>
      <c r="E102" s="31"/>
      <c r="F102" s="32"/>
      <c r="G102" s="31"/>
      <c r="H102" s="32"/>
      <c r="I102" s="34" t="str">
        <f t="shared" si="2"/>
        <v xml:space="preserve">  </v>
      </c>
    </row>
    <row r="103" spans="1:9" ht="39" customHeight="1">
      <c r="B103" s="71" t="s">
        <v>322</v>
      </c>
      <c r="C103" s="29" t="s">
        <v>325</v>
      </c>
      <c r="D103" s="62" t="s">
        <v>326</v>
      </c>
      <c r="E103" s="31"/>
      <c r="F103" s="32"/>
      <c r="G103" s="31"/>
      <c r="H103" s="32"/>
      <c r="I103" s="34" t="str">
        <f t="shared" si="2"/>
        <v xml:space="preserve">  </v>
      </c>
    </row>
    <row r="104" spans="1:9" ht="25.5" customHeight="1">
      <c r="B104" s="71" t="s">
        <v>327</v>
      </c>
      <c r="C104" s="29" t="s">
        <v>328</v>
      </c>
      <c r="D104" s="62" t="s">
        <v>329</v>
      </c>
      <c r="E104" s="31">
        <v>15650</v>
      </c>
      <c r="F104" s="32">
        <v>21287</v>
      </c>
      <c r="G104" s="31">
        <v>25349</v>
      </c>
      <c r="H104" s="32">
        <v>13329</v>
      </c>
      <c r="I104" s="34">
        <f t="shared" ref="I104:I135" si="3">IFERROR(H104/G104,"  ")</f>
        <v>0.52581955895696086</v>
      </c>
    </row>
    <row r="105" spans="1:9" ht="25.5" customHeight="1">
      <c r="B105" s="71" t="s">
        <v>330</v>
      </c>
      <c r="C105" s="29" t="s">
        <v>331</v>
      </c>
      <c r="D105" s="62" t="s">
        <v>332</v>
      </c>
      <c r="E105" s="31"/>
      <c r="F105" s="32"/>
      <c r="G105" s="31"/>
      <c r="H105" s="32"/>
      <c r="I105" s="34" t="str">
        <f t="shared" si="3"/>
        <v xml:space="preserve">  </v>
      </c>
    </row>
    <row r="106" spans="1:9" ht="20.100000000000001" customHeight="1">
      <c r="B106" s="71">
        <v>413</v>
      </c>
      <c r="C106" s="29" t="s">
        <v>333</v>
      </c>
      <c r="D106" s="62" t="s">
        <v>334</v>
      </c>
      <c r="E106" s="31"/>
      <c r="F106" s="32"/>
      <c r="G106" s="31"/>
      <c r="H106" s="32"/>
      <c r="I106" s="34" t="str">
        <f t="shared" si="3"/>
        <v xml:space="preserve">  </v>
      </c>
    </row>
    <row r="107" spans="1:9" ht="20.100000000000001" customHeight="1">
      <c r="B107" s="71">
        <v>419</v>
      </c>
      <c r="C107" s="29" t="s">
        <v>335</v>
      </c>
      <c r="D107" s="62" t="s">
        <v>336</v>
      </c>
      <c r="E107" s="31"/>
      <c r="F107" s="32"/>
      <c r="G107" s="31"/>
      <c r="H107" s="32"/>
      <c r="I107" s="34" t="str">
        <f t="shared" si="3"/>
        <v xml:space="preserve">  </v>
      </c>
    </row>
    <row r="108" spans="1:9" ht="24" customHeight="1">
      <c r="B108" s="71" t="s">
        <v>337</v>
      </c>
      <c r="C108" s="29" t="s">
        <v>338</v>
      </c>
      <c r="D108" s="62" t="s">
        <v>339</v>
      </c>
      <c r="E108" s="31">
        <v>24515</v>
      </c>
      <c r="F108" s="32"/>
      <c r="G108" s="31"/>
      <c r="H108" s="32">
        <v>27201</v>
      </c>
      <c r="I108" s="34" t="str">
        <f t="shared" si="3"/>
        <v xml:space="preserve">  </v>
      </c>
    </row>
    <row r="109" spans="1:9" ht="20.100000000000001" customHeight="1">
      <c r="B109" s="71">
        <v>498</v>
      </c>
      <c r="C109" s="40" t="s">
        <v>340</v>
      </c>
      <c r="D109" s="62" t="s">
        <v>341</v>
      </c>
      <c r="E109" s="31"/>
      <c r="F109" s="32"/>
      <c r="G109" s="31"/>
      <c r="H109" s="32"/>
      <c r="I109" s="34" t="str">
        <f t="shared" si="3"/>
        <v xml:space="preserve">  </v>
      </c>
    </row>
    <row r="110" spans="1:9" ht="24" customHeight="1">
      <c r="A110" s="60"/>
      <c r="B110" s="61" t="s">
        <v>342</v>
      </c>
      <c r="C110" s="40" t="s">
        <v>343</v>
      </c>
      <c r="D110" s="62" t="s">
        <v>344</v>
      </c>
      <c r="E110" s="31">
        <v>3035</v>
      </c>
      <c r="F110" s="32">
        <v>36790</v>
      </c>
      <c r="G110" s="31">
        <v>29915</v>
      </c>
      <c r="H110" s="32">
        <v>5632</v>
      </c>
      <c r="I110" s="34">
        <f t="shared" si="3"/>
        <v>0.18826675580812302</v>
      </c>
    </row>
    <row r="111" spans="1:9" ht="23.25" customHeight="1">
      <c r="A111" s="60"/>
      <c r="B111" s="493"/>
      <c r="C111" s="41" t="s">
        <v>345</v>
      </c>
      <c r="D111" s="494" t="s">
        <v>346</v>
      </c>
      <c r="E111" s="477">
        <v>13425</v>
      </c>
      <c r="F111" s="473">
        <v>8661</v>
      </c>
      <c r="G111" s="477">
        <v>6604</v>
      </c>
      <c r="H111" s="473">
        <f>SUM(H113+H114+H123+H124+H132+H137+H138)</f>
        <v>23326</v>
      </c>
      <c r="I111" s="474">
        <f t="shared" si="3"/>
        <v>3.5321017565112052</v>
      </c>
    </row>
    <row r="112" spans="1:9" ht="13.5" customHeight="1">
      <c r="A112" s="60"/>
      <c r="B112" s="493"/>
      <c r="C112" s="42" t="s">
        <v>347</v>
      </c>
      <c r="D112" s="494"/>
      <c r="E112" s="477"/>
      <c r="F112" s="473"/>
      <c r="G112" s="477"/>
      <c r="H112" s="473"/>
      <c r="I112" s="474" t="str">
        <f t="shared" si="3"/>
        <v xml:space="preserve">  </v>
      </c>
    </row>
    <row r="113" spans="1:9" ht="20.100000000000001" customHeight="1">
      <c r="A113" s="60"/>
      <c r="B113" s="61">
        <v>467</v>
      </c>
      <c r="C113" s="29" t="s">
        <v>348</v>
      </c>
      <c r="D113" s="62" t="s">
        <v>349</v>
      </c>
      <c r="E113" s="31"/>
      <c r="F113" s="32"/>
      <c r="G113" s="31"/>
      <c r="H113" s="32"/>
      <c r="I113" s="34" t="str">
        <f t="shared" si="3"/>
        <v xml:space="preserve">  </v>
      </c>
    </row>
    <row r="114" spans="1:9" ht="20.100000000000001" customHeight="1">
      <c r="A114" s="60"/>
      <c r="B114" s="493" t="s">
        <v>350</v>
      </c>
      <c r="C114" s="68" t="s">
        <v>351</v>
      </c>
      <c r="D114" s="494" t="s">
        <v>352</v>
      </c>
      <c r="E114" s="477">
        <v>5944</v>
      </c>
      <c r="F114" s="473"/>
      <c r="G114" s="477"/>
      <c r="H114" s="473">
        <v>5244</v>
      </c>
      <c r="I114" s="474" t="str">
        <f t="shared" si="3"/>
        <v xml:space="preserve">  </v>
      </c>
    </row>
    <row r="115" spans="1:9" ht="15" customHeight="1">
      <c r="A115" s="60"/>
      <c r="B115" s="493"/>
      <c r="C115" s="70" t="s">
        <v>353</v>
      </c>
      <c r="D115" s="494"/>
      <c r="E115" s="477"/>
      <c r="F115" s="473"/>
      <c r="G115" s="477"/>
      <c r="H115" s="473"/>
      <c r="I115" s="474" t="str">
        <f t="shared" si="3"/>
        <v xml:space="preserve">  </v>
      </c>
    </row>
    <row r="116" spans="1:9" ht="25.5" customHeight="1">
      <c r="A116" s="60"/>
      <c r="B116" s="61" t="s">
        <v>354</v>
      </c>
      <c r="C116" s="29" t="s">
        <v>355</v>
      </c>
      <c r="D116" s="62" t="s">
        <v>356</v>
      </c>
      <c r="E116" s="31"/>
      <c r="F116" s="32"/>
      <c r="G116" s="31"/>
      <c r="H116" s="32"/>
      <c r="I116" s="34" t="str">
        <f t="shared" si="3"/>
        <v xml:space="preserve">  </v>
      </c>
    </row>
    <row r="117" spans="1:9" ht="25.5" customHeight="1">
      <c r="B117" s="71" t="s">
        <v>354</v>
      </c>
      <c r="C117" s="29" t="s">
        <v>357</v>
      </c>
      <c r="D117" s="62" t="s">
        <v>358</v>
      </c>
      <c r="E117" s="31"/>
      <c r="F117" s="32"/>
      <c r="G117" s="31"/>
      <c r="H117" s="32"/>
      <c r="I117" s="34" t="str">
        <f t="shared" si="3"/>
        <v xml:space="preserve">  </v>
      </c>
    </row>
    <row r="118" spans="1:9" ht="25.5" customHeight="1">
      <c r="B118" s="71" t="s">
        <v>359</v>
      </c>
      <c r="C118" s="29" t="s">
        <v>360</v>
      </c>
      <c r="D118" s="62" t="s">
        <v>361</v>
      </c>
      <c r="E118" s="31"/>
      <c r="F118" s="32"/>
      <c r="G118" s="31"/>
      <c r="H118" s="32"/>
      <c r="I118" s="34" t="str">
        <f t="shared" si="3"/>
        <v xml:space="preserve">  </v>
      </c>
    </row>
    <row r="119" spans="1:9" ht="24.75" customHeight="1">
      <c r="B119" s="71" t="s">
        <v>362</v>
      </c>
      <c r="C119" s="29" t="s">
        <v>363</v>
      </c>
      <c r="D119" s="62" t="s">
        <v>364</v>
      </c>
      <c r="E119" s="31">
        <v>5944</v>
      </c>
      <c r="F119" s="32"/>
      <c r="G119" s="31"/>
      <c r="H119" s="32">
        <v>5244</v>
      </c>
      <c r="I119" s="34" t="str">
        <f t="shared" si="3"/>
        <v xml:space="preserve">  </v>
      </c>
    </row>
    <row r="120" spans="1:9" ht="24.75" customHeight="1">
      <c r="B120" s="71" t="s">
        <v>365</v>
      </c>
      <c r="C120" s="29" t="s">
        <v>366</v>
      </c>
      <c r="D120" s="62" t="s">
        <v>367</v>
      </c>
      <c r="E120" s="31"/>
      <c r="F120" s="32"/>
      <c r="G120" s="31"/>
      <c r="H120" s="32"/>
      <c r="I120" s="34" t="str">
        <f t="shared" si="3"/>
        <v xml:space="preserve">  </v>
      </c>
    </row>
    <row r="121" spans="1:9" ht="20.100000000000001" customHeight="1">
      <c r="B121" s="71">
        <v>426</v>
      </c>
      <c r="C121" s="29" t="s">
        <v>368</v>
      </c>
      <c r="D121" s="62" t="s">
        <v>369</v>
      </c>
      <c r="E121" s="31"/>
      <c r="F121" s="32"/>
      <c r="G121" s="31"/>
      <c r="H121" s="32"/>
      <c r="I121" s="34" t="str">
        <f t="shared" si="3"/>
        <v xml:space="preserve">  </v>
      </c>
    </row>
    <row r="122" spans="1:9" ht="20.100000000000001" customHeight="1">
      <c r="B122" s="71">
        <v>428</v>
      </c>
      <c r="C122" s="29" t="s">
        <v>370</v>
      </c>
      <c r="D122" s="62" t="s">
        <v>371</v>
      </c>
      <c r="E122" s="31"/>
      <c r="F122" s="32"/>
      <c r="G122" s="31"/>
      <c r="H122" s="32"/>
      <c r="I122" s="34" t="str">
        <f t="shared" si="3"/>
        <v xml:space="preserve">  </v>
      </c>
    </row>
    <row r="123" spans="1:9" ht="20.100000000000001" customHeight="1">
      <c r="B123" s="71">
        <v>430</v>
      </c>
      <c r="C123" s="29" t="s">
        <v>372</v>
      </c>
      <c r="D123" s="62" t="s">
        <v>373</v>
      </c>
      <c r="E123" s="31"/>
      <c r="F123" s="32"/>
      <c r="G123" s="31"/>
      <c r="H123" s="32"/>
      <c r="I123" s="34" t="str">
        <f t="shared" si="3"/>
        <v xml:space="preserve">  </v>
      </c>
    </row>
    <row r="124" spans="1:9" ht="20.100000000000001" customHeight="1">
      <c r="A124" s="60"/>
      <c r="B124" s="493" t="s">
        <v>374</v>
      </c>
      <c r="C124" s="68" t="s">
        <v>375</v>
      </c>
      <c r="D124" s="494" t="s">
        <v>376</v>
      </c>
      <c r="E124" s="477">
        <v>6558</v>
      </c>
      <c r="F124" s="473">
        <v>8000</v>
      </c>
      <c r="G124" s="477">
        <v>6000</v>
      </c>
      <c r="H124" s="473">
        <v>14815</v>
      </c>
      <c r="I124" s="474">
        <f t="shared" si="3"/>
        <v>2.4691666666666667</v>
      </c>
    </row>
    <row r="125" spans="1:9" ht="12.75" customHeight="1">
      <c r="A125" s="60"/>
      <c r="B125" s="493"/>
      <c r="C125" s="70" t="s">
        <v>377</v>
      </c>
      <c r="D125" s="494"/>
      <c r="E125" s="477"/>
      <c r="F125" s="473"/>
      <c r="G125" s="477"/>
      <c r="H125" s="473"/>
      <c r="I125" s="474" t="str">
        <f t="shared" si="3"/>
        <v xml:space="preserve">  </v>
      </c>
    </row>
    <row r="126" spans="1:9" ht="24.75" customHeight="1">
      <c r="B126" s="71" t="s">
        <v>378</v>
      </c>
      <c r="C126" s="29" t="s">
        <v>379</v>
      </c>
      <c r="D126" s="62" t="s">
        <v>380</v>
      </c>
      <c r="E126" s="31"/>
      <c r="F126" s="32"/>
      <c r="G126" s="31"/>
      <c r="H126" s="32"/>
      <c r="I126" s="34" t="str">
        <f t="shared" si="3"/>
        <v xml:space="preserve">  </v>
      </c>
    </row>
    <row r="127" spans="1:9" ht="24.75" customHeight="1">
      <c r="B127" s="71" t="s">
        <v>381</v>
      </c>
      <c r="C127" s="29" t="s">
        <v>382</v>
      </c>
      <c r="D127" s="62" t="s">
        <v>383</v>
      </c>
      <c r="E127" s="31"/>
      <c r="F127" s="32"/>
      <c r="G127" s="31"/>
      <c r="H127" s="32"/>
      <c r="I127" s="34" t="str">
        <f t="shared" si="3"/>
        <v xml:space="preserve">  </v>
      </c>
    </row>
    <row r="128" spans="1:9" ht="20.100000000000001" customHeight="1">
      <c r="B128" s="71">
        <v>435</v>
      </c>
      <c r="C128" s="29" t="s">
        <v>384</v>
      </c>
      <c r="D128" s="62" t="s">
        <v>385</v>
      </c>
      <c r="E128" s="31">
        <v>6558</v>
      </c>
      <c r="F128" s="32">
        <v>8000</v>
      </c>
      <c r="G128" s="31">
        <v>6000</v>
      </c>
      <c r="H128" s="32">
        <v>14815</v>
      </c>
      <c r="I128" s="34">
        <f t="shared" si="3"/>
        <v>2.4691666666666667</v>
      </c>
    </row>
    <row r="129" spans="1:11" ht="20.100000000000001" customHeight="1">
      <c r="B129" s="71">
        <v>436</v>
      </c>
      <c r="C129" s="29" t="s">
        <v>386</v>
      </c>
      <c r="D129" s="62" t="s">
        <v>387</v>
      </c>
      <c r="E129" s="31"/>
      <c r="F129" s="32"/>
      <c r="G129" s="31"/>
      <c r="H129" s="32"/>
      <c r="I129" s="34" t="str">
        <f t="shared" si="3"/>
        <v xml:space="preserve">  </v>
      </c>
    </row>
    <row r="130" spans="1:11" ht="20.100000000000001" customHeight="1">
      <c r="B130" s="71" t="s">
        <v>388</v>
      </c>
      <c r="C130" s="29" t="s">
        <v>389</v>
      </c>
      <c r="D130" s="62" t="s">
        <v>390</v>
      </c>
      <c r="E130" s="31"/>
      <c r="F130" s="32"/>
      <c r="G130" s="31"/>
      <c r="H130" s="32"/>
      <c r="I130" s="34" t="str">
        <f t="shared" si="3"/>
        <v xml:space="preserve">  </v>
      </c>
    </row>
    <row r="131" spans="1:11" ht="20.100000000000001" customHeight="1">
      <c r="B131" s="71" t="s">
        <v>388</v>
      </c>
      <c r="C131" s="29" t="s">
        <v>391</v>
      </c>
      <c r="D131" s="62" t="s">
        <v>392</v>
      </c>
      <c r="E131" s="31"/>
      <c r="F131" s="32"/>
      <c r="G131" s="31"/>
      <c r="H131" s="32"/>
      <c r="I131" s="34" t="str">
        <f t="shared" si="3"/>
        <v xml:space="preserve">  </v>
      </c>
    </row>
    <row r="132" spans="1:11" ht="20.100000000000001" customHeight="1">
      <c r="A132" s="60"/>
      <c r="B132" s="493" t="s">
        <v>393</v>
      </c>
      <c r="C132" s="68" t="s">
        <v>394</v>
      </c>
      <c r="D132" s="494" t="s">
        <v>395</v>
      </c>
      <c r="E132" s="477">
        <v>923</v>
      </c>
      <c r="F132" s="473">
        <v>661</v>
      </c>
      <c r="G132" s="477">
        <v>604</v>
      </c>
      <c r="H132" s="473">
        <v>3267</v>
      </c>
      <c r="I132" s="474">
        <f t="shared" si="3"/>
        <v>5.4089403973509933</v>
      </c>
    </row>
    <row r="133" spans="1:11" ht="15.75" customHeight="1">
      <c r="A133" s="60"/>
      <c r="B133" s="493"/>
      <c r="C133" s="70" t="s">
        <v>396</v>
      </c>
      <c r="D133" s="494"/>
      <c r="E133" s="477"/>
      <c r="F133" s="473"/>
      <c r="G133" s="477"/>
      <c r="H133" s="473"/>
      <c r="I133" s="474" t="str">
        <f t="shared" si="3"/>
        <v xml:space="preserve">  </v>
      </c>
    </row>
    <row r="134" spans="1:11" ht="20.100000000000001" customHeight="1">
      <c r="B134" s="71" t="s">
        <v>397</v>
      </c>
      <c r="C134" s="29" t="s">
        <v>398</v>
      </c>
      <c r="D134" s="62" t="s">
        <v>399</v>
      </c>
      <c r="E134" s="31">
        <v>881</v>
      </c>
      <c r="F134" s="32">
        <v>400</v>
      </c>
      <c r="G134" s="31">
        <v>550</v>
      </c>
      <c r="H134" s="32">
        <v>3193</v>
      </c>
      <c r="I134" s="34">
        <f t="shared" si="3"/>
        <v>5.8054545454545456</v>
      </c>
    </row>
    <row r="135" spans="1:11" ht="24.75" customHeight="1">
      <c r="B135" s="71" t="s">
        <v>400</v>
      </c>
      <c r="C135" s="29" t="s">
        <v>401</v>
      </c>
      <c r="D135" s="62" t="s">
        <v>402</v>
      </c>
      <c r="E135" s="31">
        <v>42</v>
      </c>
      <c r="F135" s="32"/>
      <c r="G135" s="31"/>
      <c r="H135" s="32">
        <v>74</v>
      </c>
      <c r="I135" s="34" t="str">
        <f t="shared" si="3"/>
        <v xml:space="preserve">  </v>
      </c>
    </row>
    <row r="136" spans="1:11" ht="20.100000000000001" customHeight="1">
      <c r="B136" s="71">
        <v>481</v>
      </c>
      <c r="C136" s="29" t="s">
        <v>403</v>
      </c>
      <c r="D136" s="62" t="s">
        <v>404</v>
      </c>
      <c r="E136" s="31"/>
      <c r="F136" s="32">
        <v>261</v>
      </c>
      <c r="G136" s="31">
        <v>54</v>
      </c>
      <c r="H136" s="32"/>
      <c r="I136" s="34">
        <f t="shared" ref="I136:I143" si="4">IFERROR(H136/G136,"  ")</f>
        <v>0</v>
      </c>
    </row>
    <row r="137" spans="1:11" ht="36.75" customHeight="1">
      <c r="B137" s="71">
        <v>427</v>
      </c>
      <c r="C137" s="29" t="s">
        <v>405</v>
      </c>
      <c r="D137" s="62" t="s">
        <v>406</v>
      </c>
      <c r="E137" s="31"/>
      <c r="F137" s="32"/>
      <c r="G137" s="31"/>
      <c r="H137" s="32"/>
      <c r="I137" s="34" t="str">
        <f t="shared" si="4"/>
        <v xml:space="preserve">  </v>
      </c>
    </row>
    <row r="138" spans="1:11" ht="36.75" customHeight="1">
      <c r="A138" s="60"/>
      <c r="B138" s="61" t="s">
        <v>407</v>
      </c>
      <c r="C138" s="29" t="s">
        <v>408</v>
      </c>
      <c r="D138" s="62" t="s">
        <v>409</v>
      </c>
      <c r="E138" s="31"/>
      <c r="F138" s="32"/>
      <c r="G138" s="31"/>
      <c r="H138" s="32"/>
      <c r="I138" s="34" t="str">
        <f t="shared" si="4"/>
        <v xml:space="preserve">  </v>
      </c>
    </row>
    <row r="139" spans="1:11" ht="20.100000000000001" customHeight="1">
      <c r="A139" s="60"/>
      <c r="B139" s="493"/>
      <c r="C139" s="41" t="s">
        <v>410</v>
      </c>
      <c r="D139" s="494" t="s">
        <v>411</v>
      </c>
      <c r="E139" s="477"/>
      <c r="F139" s="473"/>
      <c r="G139" s="477"/>
      <c r="H139" s="473"/>
      <c r="I139" s="474" t="str">
        <f t="shared" si="4"/>
        <v xml:space="preserve">  </v>
      </c>
    </row>
    <row r="140" spans="1:11" ht="23.25" customHeight="1">
      <c r="A140" s="60"/>
      <c r="B140" s="493"/>
      <c r="C140" s="42" t="s">
        <v>412</v>
      </c>
      <c r="D140" s="494"/>
      <c r="E140" s="477"/>
      <c r="F140" s="473"/>
      <c r="G140" s="477"/>
      <c r="H140" s="473"/>
      <c r="I140" s="474" t="str">
        <f t="shared" si="4"/>
        <v xml:space="preserve">  </v>
      </c>
    </row>
    <row r="141" spans="1:11" ht="20.100000000000001" customHeight="1">
      <c r="A141" s="60"/>
      <c r="B141" s="493"/>
      <c r="C141" s="41" t="s">
        <v>413</v>
      </c>
      <c r="D141" s="494" t="s">
        <v>414</v>
      </c>
      <c r="E141" s="477">
        <v>78069</v>
      </c>
      <c r="F141" s="473">
        <v>90044</v>
      </c>
      <c r="G141" s="477">
        <v>84005</v>
      </c>
      <c r="H141" s="473">
        <f>SUM(H77+H92+H109+H110+H111-H139)</f>
        <v>90036</v>
      </c>
      <c r="I141" s="474">
        <f t="shared" si="4"/>
        <v>1.0717933456341884</v>
      </c>
      <c r="J141" s="74"/>
      <c r="K141" s="69"/>
    </row>
    <row r="142" spans="1:11" ht="14.25" customHeight="1">
      <c r="A142" s="60"/>
      <c r="B142" s="493"/>
      <c r="C142" s="42" t="s">
        <v>415</v>
      </c>
      <c r="D142" s="494"/>
      <c r="E142" s="477"/>
      <c r="F142" s="473"/>
      <c r="G142" s="477"/>
      <c r="H142" s="473"/>
      <c r="I142" s="474" t="str">
        <f t="shared" si="4"/>
        <v xml:space="preserve">  </v>
      </c>
    </row>
    <row r="143" spans="1:11" ht="20.100000000000001" customHeight="1">
      <c r="A143" s="60"/>
      <c r="B143" s="75">
        <v>89</v>
      </c>
      <c r="C143" s="76" t="s">
        <v>416</v>
      </c>
      <c r="D143" s="77" t="s">
        <v>417</v>
      </c>
      <c r="E143" s="44"/>
      <c r="F143" s="45"/>
      <c r="G143" s="44"/>
      <c r="H143" s="45"/>
      <c r="I143" s="47" t="str">
        <f t="shared" si="4"/>
        <v xml:space="preserve">  </v>
      </c>
    </row>
    <row r="145" spans="2:2">
      <c r="B145" s="3" t="s">
        <v>102</v>
      </c>
    </row>
  </sheetData>
  <mergeCells count="134"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E9:E10"/>
    <mergeCell ref="F9:F10"/>
    <mergeCell ref="G9:G10"/>
    <mergeCell ref="H9:H10"/>
    <mergeCell ref="I9:I10"/>
    <mergeCell ref="B11:B12"/>
    <mergeCell ref="D11:D12"/>
    <mergeCell ref="E11:E12"/>
    <mergeCell ref="F11:F12"/>
    <mergeCell ref="G11:G12"/>
    <mergeCell ref="H11:H12"/>
    <mergeCell ref="I11:I12"/>
    <mergeCell ref="B18:B19"/>
    <mergeCell ref="D18:D19"/>
    <mergeCell ref="E18:E19"/>
    <mergeCell ref="F18:F19"/>
    <mergeCell ref="G18:G19"/>
    <mergeCell ref="H18:H19"/>
    <mergeCell ref="I18:I19"/>
    <mergeCell ref="B28:B29"/>
    <mergeCell ref="D28:D29"/>
    <mergeCell ref="E28:E29"/>
    <mergeCell ref="F28:F29"/>
    <mergeCell ref="G28:G29"/>
    <mergeCell ref="H28:H29"/>
    <mergeCell ref="I28:I29"/>
    <mergeCell ref="B41:B42"/>
    <mergeCell ref="D41:D42"/>
    <mergeCell ref="E41:E42"/>
    <mergeCell ref="F41:F42"/>
    <mergeCell ref="G41:G42"/>
    <mergeCell ref="H41:H42"/>
    <mergeCell ref="I41:I42"/>
    <mergeCell ref="B50:B51"/>
    <mergeCell ref="D50:D51"/>
    <mergeCell ref="E50:E51"/>
    <mergeCell ref="F50:F51"/>
    <mergeCell ref="G50:G51"/>
    <mergeCell ref="H50:H51"/>
    <mergeCell ref="I50:I51"/>
    <mergeCell ref="B57:B58"/>
    <mergeCell ref="D57:D58"/>
    <mergeCell ref="E57:E58"/>
    <mergeCell ref="F57:F58"/>
    <mergeCell ref="G57:G58"/>
    <mergeCell ref="H57:H58"/>
    <mergeCell ref="I57:I58"/>
    <mergeCell ref="B62:B63"/>
    <mergeCell ref="D62:D63"/>
    <mergeCell ref="E62:E63"/>
    <mergeCell ref="F62:F63"/>
    <mergeCell ref="G62:G63"/>
    <mergeCell ref="H62:H63"/>
    <mergeCell ref="I62:I63"/>
    <mergeCell ref="B77:B78"/>
    <mergeCell ref="D77:D78"/>
    <mergeCell ref="E77:E78"/>
    <mergeCell ref="F77:F78"/>
    <mergeCell ref="G77:G78"/>
    <mergeCell ref="H77:H78"/>
    <mergeCell ref="I77:I78"/>
    <mergeCell ref="B92:B93"/>
    <mergeCell ref="D92:D93"/>
    <mergeCell ref="E92:E93"/>
    <mergeCell ref="F92:F93"/>
    <mergeCell ref="G92:G93"/>
    <mergeCell ref="H92:H93"/>
    <mergeCell ref="I92:I93"/>
    <mergeCell ref="B94:B95"/>
    <mergeCell ref="D94:D95"/>
    <mergeCell ref="E94:E95"/>
    <mergeCell ref="F94:F95"/>
    <mergeCell ref="G94:G95"/>
    <mergeCell ref="H94:H95"/>
    <mergeCell ref="I94:I95"/>
    <mergeCell ref="B99:B100"/>
    <mergeCell ref="D99:D100"/>
    <mergeCell ref="E99:E100"/>
    <mergeCell ref="F99:F100"/>
    <mergeCell ref="G99:G100"/>
    <mergeCell ref="H99:H100"/>
    <mergeCell ref="I99:I100"/>
    <mergeCell ref="B111:B112"/>
    <mergeCell ref="D111:D112"/>
    <mergeCell ref="E111:E112"/>
    <mergeCell ref="F111:F112"/>
    <mergeCell ref="G111:G112"/>
    <mergeCell ref="H111:H112"/>
    <mergeCell ref="I111:I112"/>
    <mergeCell ref="B114:B115"/>
    <mergeCell ref="D114:D115"/>
    <mergeCell ref="E114:E115"/>
    <mergeCell ref="F114:F115"/>
    <mergeCell ref="G114:G115"/>
    <mergeCell ref="H114:H115"/>
    <mergeCell ref="I114:I115"/>
    <mergeCell ref="B124:B125"/>
    <mergeCell ref="D124:D125"/>
    <mergeCell ref="E124:E125"/>
    <mergeCell ref="F124:F125"/>
    <mergeCell ref="G124:G125"/>
    <mergeCell ref="H124:H125"/>
    <mergeCell ref="I124:I125"/>
    <mergeCell ref="B141:B142"/>
    <mergeCell ref="D141:D142"/>
    <mergeCell ref="E141:E142"/>
    <mergeCell ref="F141:F142"/>
    <mergeCell ref="G141:G142"/>
    <mergeCell ref="H141:H142"/>
    <mergeCell ref="I141:I142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</mergeCells>
  <pageMargins left="0.118055555555556" right="0.118055555555556" top="0.74791666666666701" bottom="0.74791666666666701" header="0.51180555555555496" footer="0.51180555555555496"/>
  <pageSetup paperSize="9" scale="6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153"/>
  <sheetViews>
    <sheetView showGridLines="0" tabSelected="1" workbookViewId="0">
      <selection activeCell="D16" sqref="D16"/>
    </sheetView>
  </sheetViews>
  <sheetFormatPr defaultColWidth="9.140625" defaultRowHeight="15.75"/>
  <cols>
    <col min="1" max="1" width="1.85546875" style="1" customWidth="1"/>
    <col min="2" max="2" width="59.5703125" style="1" customWidth="1"/>
    <col min="3" max="3" width="12.5703125" style="1" customWidth="1"/>
    <col min="4" max="7" width="17.85546875" style="1" customWidth="1"/>
    <col min="8" max="8" width="16.5703125" style="3" customWidth="1"/>
    <col min="9" max="259" width="9.140625" style="1"/>
    <col min="260" max="260" width="3.42578125" style="1" customWidth="1"/>
    <col min="261" max="261" width="59.5703125" style="1" customWidth="1"/>
    <col min="262" max="262" width="12.5703125" style="1" customWidth="1"/>
    <col min="263" max="264" width="17.85546875" style="1" customWidth="1"/>
    <col min="265" max="515" width="9.140625" style="1"/>
    <col min="516" max="516" width="3.42578125" style="1" customWidth="1"/>
    <col min="517" max="517" width="59.5703125" style="1" customWidth="1"/>
    <col min="518" max="518" width="12.5703125" style="1" customWidth="1"/>
    <col min="519" max="520" width="17.85546875" style="1" customWidth="1"/>
    <col min="521" max="771" width="9.140625" style="1"/>
    <col min="772" max="772" width="3.42578125" style="1" customWidth="1"/>
    <col min="773" max="773" width="59.5703125" style="1" customWidth="1"/>
    <col min="774" max="774" width="12.5703125" style="1" customWidth="1"/>
    <col min="775" max="776" width="17.85546875" style="1" customWidth="1"/>
    <col min="777" max="1024" width="9.140625" style="1"/>
  </cols>
  <sheetData>
    <row r="1" spans="1:8">
      <c r="E1" s="78"/>
      <c r="G1" s="78"/>
      <c r="H1" s="5" t="s">
        <v>418</v>
      </c>
    </row>
    <row r="2" spans="1:8" ht="21.75" customHeight="1">
      <c r="B2" s="503" t="s">
        <v>419</v>
      </c>
      <c r="C2" s="503"/>
      <c r="D2" s="503"/>
      <c r="E2" s="503"/>
      <c r="F2" s="503"/>
      <c r="G2" s="503"/>
      <c r="H2" s="503"/>
    </row>
    <row r="3" spans="1:8" ht="14.25" customHeight="1">
      <c r="B3" s="503" t="s">
        <v>736</v>
      </c>
      <c r="C3" s="503"/>
      <c r="D3" s="503"/>
      <c r="E3" s="503"/>
      <c r="F3" s="503"/>
      <c r="G3" s="503"/>
      <c r="H3" s="503"/>
    </row>
    <row r="4" spans="1:8" ht="14.25" customHeight="1">
      <c r="B4" s="79"/>
      <c r="C4" s="79"/>
      <c r="D4" s="79"/>
      <c r="E4" s="79"/>
      <c r="F4" s="79"/>
      <c r="G4" s="79"/>
      <c r="H4" s="8" t="s">
        <v>2</v>
      </c>
    </row>
    <row r="5" spans="1:8" ht="24.75" customHeight="1">
      <c r="B5" s="504" t="s">
        <v>420</v>
      </c>
      <c r="C5" s="489" t="s">
        <v>5</v>
      </c>
      <c r="D5" s="505" t="s">
        <v>737</v>
      </c>
      <c r="E5" s="491" t="s">
        <v>738</v>
      </c>
      <c r="F5" s="506" t="s">
        <v>734</v>
      </c>
      <c r="G5" s="506"/>
      <c r="H5" s="507" t="s">
        <v>735</v>
      </c>
    </row>
    <row r="6" spans="1:8" ht="25.5" customHeight="1">
      <c r="A6" s="12"/>
      <c r="B6" s="504"/>
      <c r="C6" s="489"/>
      <c r="D6" s="489"/>
      <c r="E6" s="491"/>
      <c r="F6" s="10" t="s">
        <v>421</v>
      </c>
      <c r="G6" s="11" t="s">
        <v>422</v>
      </c>
      <c r="H6" s="507"/>
    </row>
    <row r="7" spans="1:8">
      <c r="A7" s="15"/>
      <c r="B7" s="19">
        <v>1</v>
      </c>
      <c r="C7" s="17">
        <v>2</v>
      </c>
      <c r="D7" s="80"/>
      <c r="E7" s="81"/>
      <c r="F7" s="80">
        <v>3</v>
      </c>
      <c r="G7" s="82">
        <v>4</v>
      </c>
      <c r="H7" s="22">
        <v>8</v>
      </c>
    </row>
    <row r="8" spans="1:8" s="89" customFormat="1" ht="20.100000000000001" customHeight="1">
      <c r="A8" s="83"/>
      <c r="B8" s="84" t="s">
        <v>423</v>
      </c>
      <c r="C8" s="85"/>
      <c r="D8" s="86"/>
      <c r="E8" s="87"/>
      <c r="F8" s="86"/>
      <c r="G8" s="87"/>
      <c r="H8" s="88"/>
    </row>
    <row r="9" spans="1:8" s="89" customFormat="1" ht="20.100000000000001" customHeight="1">
      <c r="A9" s="83"/>
      <c r="B9" s="90" t="s">
        <v>424</v>
      </c>
      <c r="C9" s="91">
        <v>3001</v>
      </c>
      <c r="D9" s="92">
        <v>184285</v>
      </c>
      <c r="E9" s="93">
        <v>228620</v>
      </c>
      <c r="F9" s="92">
        <v>114310</v>
      </c>
      <c r="G9" s="93">
        <f>SUM(G10:G13)</f>
        <v>80738</v>
      </c>
      <c r="H9" s="94">
        <f t="shared" ref="H9:H40" si="0">IFERROR(G9/F9,"  ")</f>
        <v>0.70630740967544392</v>
      </c>
    </row>
    <row r="10" spans="1:8" s="89" customFormat="1" ht="20.100000000000001" customHeight="1">
      <c r="A10" s="83"/>
      <c r="B10" s="95" t="s">
        <v>425</v>
      </c>
      <c r="C10" s="96">
        <v>3002</v>
      </c>
      <c r="D10" s="97">
        <v>160901</v>
      </c>
      <c r="E10" s="98">
        <v>206600</v>
      </c>
      <c r="F10" s="97">
        <v>103300</v>
      </c>
      <c r="G10" s="98">
        <v>70703</v>
      </c>
      <c r="H10" s="99">
        <f t="shared" si="0"/>
        <v>0.68444336882865442</v>
      </c>
    </row>
    <row r="11" spans="1:8" s="89" customFormat="1" ht="20.100000000000001" customHeight="1">
      <c r="A11" s="83"/>
      <c r="B11" s="95" t="s">
        <v>426</v>
      </c>
      <c r="C11" s="96">
        <v>3003</v>
      </c>
      <c r="D11" s="97"/>
      <c r="E11" s="98"/>
      <c r="F11" s="97"/>
      <c r="G11" s="98"/>
      <c r="H11" s="99" t="str">
        <f t="shared" si="0"/>
        <v xml:space="preserve">  </v>
      </c>
    </row>
    <row r="12" spans="1:8" s="89" customFormat="1" ht="20.100000000000001" customHeight="1">
      <c r="A12" s="83"/>
      <c r="B12" s="95" t="s">
        <v>427</v>
      </c>
      <c r="C12" s="96">
        <v>3004</v>
      </c>
      <c r="D12" s="97">
        <v>31</v>
      </c>
      <c r="E12" s="98">
        <v>3020</v>
      </c>
      <c r="F12" s="97">
        <v>1510</v>
      </c>
      <c r="G12" s="98">
        <v>6</v>
      </c>
      <c r="H12" s="99">
        <f t="shared" si="0"/>
        <v>3.9735099337748344E-3</v>
      </c>
    </row>
    <row r="13" spans="1:8" s="89" customFormat="1" ht="20.100000000000001" customHeight="1">
      <c r="A13" s="83"/>
      <c r="B13" s="95" t="s">
        <v>428</v>
      </c>
      <c r="C13" s="96">
        <v>3005</v>
      </c>
      <c r="D13" s="97">
        <v>23353</v>
      </c>
      <c r="E13" s="98">
        <v>19000</v>
      </c>
      <c r="F13" s="97">
        <v>9500</v>
      </c>
      <c r="G13" s="98">
        <v>10029</v>
      </c>
      <c r="H13" s="99">
        <f t="shared" si="0"/>
        <v>1.0556842105263158</v>
      </c>
    </row>
    <row r="14" spans="1:8" s="89" customFormat="1" ht="20.100000000000001" customHeight="1">
      <c r="A14" s="83"/>
      <c r="B14" s="90" t="s">
        <v>429</v>
      </c>
      <c r="C14" s="91">
        <v>3006</v>
      </c>
      <c r="D14" s="92">
        <v>176537</v>
      </c>
      <c r="E14" s="93">
        <v>217629</v>
      </c>
      <c r="F14" s="92">
        <v>108815</v>
      </c>
      <c r="G14" s="93">
        <f>SUM(G15:G22)</f>
        <v>83197</v>
      </c>
      <c r="H14" s="94">
        <f t="shared" si="0"/>
        <v>0.76457289895694525</v>
      </c>
    </row>
    <row r="15" spans="1:8" s="89" customFormat="1" ht="20.100000000000001" customHeight="1">
      <c r="A15" s="83"/>
      <c r="B15" s="95" t="s">
        <v>430</v>
      </c>
      <c r="C15" s="96">
        <v>3007</v>
      </c>
      <c r="D15" s="97">
        <v>138910</v>
      </c>
      <c r="E15" s="98">
        <v>140190</v>
      </c>
      <c r="F15" s="97">
        <v>70095</v>
      </c>
      <c r="G15" s="98">
        <v>67766</v>
      </c>
      <c r="H15" s="99">
        <f t="shared" si="0"/>
        <v>0.96677366431271849</v>
      </c>
    </row>
    <row r="16" spans="1:8" s="89" customFormat="1" ht="20.100000000000001" customHeight="1">
      <c r="A16" s="83"/>
      <c r="B16" s="95" t="s">
        <v>431</v>
      </c>
      <c r="C16" s="96">
        <v>3008</v>
      </c>
      <c r="D16" s="97"/>
      <c r="E16" s="98"/>
      <c r="F16" s="97"/>
      <c r="G16" s="98"/>
      <c r="H16" s="99" t="str">
        <f t="shared" si="0"/>
        <v xml:space="preserve">  </v>
      </c>
    </row>
    <row r="17" spans="1:8" s="89" customFormat="1" ht="20.100000000000001" customHeight="1">
      <c r="A17" s="83"/>
      <c r="B17" s="95" t="s">
        <v>432</v>
      </c>
      <c r="C17" s="96">
        <v>3009</v>
      </c>
      <c r="D17" s="97">
        <v>35738</v>
      </c>
      <c r="E17" s="98">
        <v>73782</v>
      </c>
      <c r="F17" s="97">
        <v>36891</v>
      </c>
      <c r="G17" s="98">
        <v>14615</v>
      </c>
      <c r="H17" s="99">
        <f t="shared" si="0"/>
        <v>0.39616708682334445</v>
      </c>
    </row>
    <row r="18" spans="1:8" s="89" customFormat="1" ht="20.100000000000001" customHeight="1">
      <c r="A18" s="83"/>
      <c r="B18" s="95" t="s">
        <v>433</v>
      </c>
      <c r="C18" s="96">
        <v>3010</v>
      </c>
      <c r="D18" s="97">
        <v>590</v>
      </c>
      <c r="E18" s="98">
        <v>744</v>
      </c>
      <c r="F18" s="97">
        <v>372</v>
      </c>
      <c r="G18" s="98">
        <v>411</v>
      </c>
      <c r="H18" s="99">
        <f t="shared" si="0"/>
        <v>1.1048387096774193</v>
      </c>
    </row>
    <row r="19" spans="1:8" s="89" customFormat="1" ht="20.100000000000001" customHeight="1">
      <c r="A19" s="83"/>
      <c r="B19" s="95" t="s">
        <v>434</v>
      </c>
      <c r="C19" s="96">
        <v>3011</v>
      </c>
      <c r="D19" s="97"/>
      <c r="E19" s="98"/>
      <c r="F19" s="97"/>
      <c r="G19" s="98"/>
      <c r="H19" s="99" t="str">
        <f t="shared" si="0"/>
        <v xml:space="preserve">  </v>
      </c>
    </row>
    <row r="20" spans="1:8" s="89" customFormat="1" ht="20.100000000000001" customHeight="1">
      <c r="A20" s="83"/>
      <c r="B20" s="95" t="s">
        <v>435</v>
      </c>
      <c r="C20" s="96">
        <v>3012</v>
      </c>
      <c r="D20" s="97">
        <v>151</v>
      </c>
      <c r="E20" s="98">
        <v>413</v>
      </c>
      <c r="F20" s="97">
        <v>207</v>
      </c>
      <c r="G20" s="98">
        <v>0</v>
      </c>
      <c r="H20" s="99">
        <f t="shared" si="0"/>
        <v>0</v>
      </c>
    </row>
    <row r="21" spans="1:8" s="89" customFormat="1" ht="20.100000000000001" customHeight="1">
      <c r="A21" s="83"/>
      <c r="B21" s="95" t="s">
        <v>436</v>
      </c>
      <c r="C21" s="96">
        <v>3013</v>
      </c>
      <c r="D21" s="97">
        <v>1148</v>
      </c>
      <c r="E21" s="98">
        <v>2500</v>
      </c>
      <c r="F21" s="97">
        <v>1250</v>
      </c>
      <c r="G21" s="98">
        <v>405</v>
      </c>
      <c r="H21" s="99">
        <f t="shared" si="0"/>
        <v>0.32400000000000001</v>
      </c>
    </row>
    <row r="22" spans="1:8" s="89" customFormat="1" ht="20.100000000000001" customHeight="1">
      <c r="A22" s="83"/>
      <c r="B22" s="95" t="s">
        <v>437</v>
      </c>
      <c r="C22" s="96">
        <v>3014</v>
      </c>
      <c r="D22" s="97"/>
      <c r="E22" s="98"/>
      <c r="F22" s="97"/>
      <c r="G22" s="98"/>
      <c r="H22" s="99" t="str">
        <f t="shared" si="0"/>
        <v xml:space="preserve">  </v>
      </c>
    </row>
    <row r="23" spans="1:8" s="89" customFormat="1" ht="20.100000000000001" customHeight="1">
      <c r="A23" s="83"/>
      <c r="B23" s="95" t="s">
        <v>438</v>
      </c>
      <c r="C23" s="96">
        <v>3015</v>
      </c>
      <c r="D23" s="97">
        <v>7748</v>
      </c>
      <c r="E23" s="98">
        <v>10991</v>
      </c>
      <c r="F23" s="97">
        <v>5496</v>
      </c>
      <c r="G23" s="98">
        <f>SUM(G9-G14)</f>
        <v>-2459</v>
      </c>
      <c r="H23" s="99">
        <f t="shared" si="0"/>
        <v>-0.44741630276564776</v>
      </c>
    </row>
    <row r="24" spans="1:8" s="89" customFormat="1" ht="20.100000000000001" customHeight="1">
      <c r="A24" s="83"/>
      <c r="B24" s="95" t="s">
        <v>439</v>
      </c>
      <c r="C24" s="96">
        <v>3016</v>
      </c>
      <c r="D24" s="97"/>
      <c r="E24" s="98"/>
      <c r="F24" s="97"/>
      <c r="G24" s="98"/>
      <c r="H24" s="99" t="str">
        <f t="shared" si="0"/>
        <v xml:space="preserve">  </v>
      </c>
    </row>
    <row r="25" spans="1:8" s="89" customFormat="1" ht="20.100000000000001" customHeight="1">
      <c r="A25" s="83"/>
      <c r="B25" s="100" t="s">
        <v>440</v>
      </c>
      <c r="C25" s="96"/>
      <c r="D25" s="97"/>
      <c r="E25" s="98"/>
      <c r="F25" s="97"/>
      <c r="G25" s="98"/>
      <c r="H25" s="99" t="str">
        <f t="shared" si="0"/>
        <v xml:space="preserve">  </v>
      </c>
    </row>
    <row r="26" spans="1:8" s="89" customFormat="1" ht="20.100000000000001" customHeight="1">
      <c r="A26" s="83"/>
      <c r="B26" s="90" t="s">
        <v>441</v>
      </c>
      <c r="C26" s="91">
        <v>3017</v>
      </c>
      <c r="D26" s="92">
        <v>0</v>
      </c>
      <c r="E26" s="93">
        <v>0</v>
      </c>
      <c r="F26" s="92">
        <v>0</v>
      </c>
      <c r="G26" s="93"/>
      <c r="H26" s="94" t="str">
        <f t="shared" si="0"/>
        <v xml:space="preserve">  </v>
      </c>
    </row>
    <row r="27" spans="1:8" s="89" customFormat="1" ht="20.100000000000001" customHeight="1">
      <c r="A27" s="83"/>
      <c r="B27" s="95" t="s">
        <v>442</v>
      </c>
      <c r="C27" s="96">
        <v>3018</v>
      </c>
      <c r="D27" s="97"/>
      <c r="E27" s="98"/>
      <c r="F27" s="97"/>
      <c r="G27" s="98"/>
      <c r="H27" s="99" t="str">
        <f t="shared" si="0"/>
        <v xml:space="preserve">  </v>
      </c>
    </row>
    <row r="28" spans="1:8" s="89" customFormat="1" ht="27.75" customHeight="1">
      <c r="A28" s="83"/>
      <c r="B28" s="95" t="s">
        <v>443</v>
      </c>
      <c r="C28" s="96">
        <v>3019</v>
      </c>
      <c r="D28" s="97"/>
      <c r="E28" s="98"/>
      <c r="F28" s="97"/>
      <c r="G28" s="98"/>
      <c r="H28" s="99" t="str">
        <f t="shared" si="0"/>
        <v xml:space="preserve">  </v>
      </c>
    </row>
    <row r="29" spans="1:8" s="89" customFormat="1" ht="20.100000000000001" customHeight="1">
      <c r="A29" s="83"/>
      <c r="B29" s="95" t="s">
        <v>444</v>
      </c>
      <c r="C29" s="96">
        <v>3020</v>
      </c>
      <c r="D29" s="97"/>
      <c r="E29" s="98"/>
      <c r="F29" s="97"/>
      <c r="G29" s="98"/>
      <c r="H29" s="99" t="str">
        <f t="shared" si="0"/>
        <v xml:space="preserve">  </v>
      </c>
    </row>
    <row r="30" spans="1:8" s="89" customFormat="1" ht="20.100000000000001" customHeight="1">
      <c r="A30" s="83"/>
      <c r="B30" s="95" t="s">
        <v>445</v>
      </c>
      <c r="C30" s="96">
        <v>3021</v>
      </c>
      <c r="D30" s="97"/>
      <c r="E30" s="98"/>
      <c r="F30" s="97"/>
      <c r="G30" s="98"/>
      <c r="H30" s="99" t="str">
        <f t="shared" si="0"/>
        <v xml:space="preserve">  </v>
      </c>
    </row>
    <row r="31" spans="1:8" s="89" customFormat="1" ht="20.100000000000001" customHeight="1">
      <c r="A31" s="83"/>
      <c r="B31" s="95" t="s">
        <v>446</v>
      </c>
      <c r="C31" s="96">
        <v>3022</v>
      </c>
      <c r="D31" s="97"/>
      <c r="E31" s="98"/>
      <c r="F31" s="97"/>
      <c r="G31" s="98"/>
      <c r="H31" s="99" t="str">
        <f t="shared" si="0"/>
        <v xml:space="preserve">  </v>
      </c>
    </row>
    <row r="32" spans="1:8" s="89" customFormat="1" ht="20.100000000000001" customHeight="1">
      <c r="A32" s="83"/>
      <c r="B32" s="90" t="s">
        <v>447</v>
      </c>
      <c r="C32" s="91">
        <v>3023</v>
      </c>
      <c r="D32" s="92">
        <v>9291</v>
      </c>
      <c r="E32" s="93">
        <v>7700</v>
      </c>
      <c r="F32" s="92">
        <v>3850</v>
      </c>
      <c r="G32" s="93">
        <v>2321</v>
      </c>
      <c r="H32" s="94">
        <f t="shared" si="0"/>
        <v>0.60285714285714287</v>
      </c>
    </row>
    <row r="33" spans="1:8" s="89" customFormat="1" ht="20.100000000000001" customHeight="1">
      <c r="A33" s="83"/>
      <c r="B33" s="95" t="s">
        <v>448</v>
      </c>
      <c r="C33" s="96">
        <v>3024</v>
      </c>
      <c r="D33" s="97"/>
      <c r="E33" s="98"/>
      <c r="F33" s="97"/>
      <c r="G33" s="98"/>
      <c r="H33" s="99" t="str">
        <f t="shared" si="0"/>
        <v xml:space="preserve">  </v>
      </c>
    </row>
    <row r="34" spans="1:8" s="89" customFormat="1" ht="34.5" customHeight="1">
      <c r="A34" s="83"/>
      <c r="B34" s="95" t="s">
        <v>449</v>
      </c>
      <c r="C34" s="96">
        <v>3025</v>
      </c>
      <c r="D34" s="97">
        <v>9291</v>
      </c>
      <c r="E34" s="98">
        <v>7700</v>
      </c>
      <c r="F34" s="97">
        <v>3850</v>
      </c>
      <c r="G34" s="98">
        <v>2321</v>
      </c>
      <c r="H34" s="99">
        <f t="shared" si="0"/>
        <v>0.60285714285714287</v>
      </c>
    </row>
    <row r="35" spans="1:8" s="89" customFormat="1" ht="20.100000000000001" customHeight="1">
      <c r="A35" s="83"/>
      <c r="B35" s="95" t="s">
        <v>450</v>
      </c>
      <c r="C35" s="96">
        <v>3026</v>
      </c>
      <c r="D35" s="97"/>
      <c r="E35" s="98"/>
      <c r="F35" s="97"/>
      <c r="G35" s="98"/>
      <c r="H35" s="99" t="str">
        <f t="shared" si="0"/>
        <v xml:space="preserve">  </v>
      </c>
    </row>
    <row r="36" spans="1:8" s="89" customFormat="1" ht="20.100000000000001" customHeight="1">
      <c r="A36" s="83"/>
      <c r="B36" s="95" t="s">
        <v>451</v>
      </c>
      <c r="C36" s="96">
        <v>3027</v>
      </c>
      <c r="D36" s="97"/>
      <c r="E36" s="98"/>
      <c r="F36" s="97"/>
      <c r="G36" s="98"/>
      <c r="H36" s="99" t="str">
        <f t="shared" si="0"/>
        <v xml:space="preserve">  </v>
      </c>
    </row>
    <row r="37" spans="1:8" s="89" customFormat="1" ht="20.100000000000001" customHeight="1">
      <c r="A37" s="83"/>
      <c r="B37" s="95" t="s">
        <v>452</v>
      </c>
      <c r="C37" s="96">
        <v>3028</v>
      </c>
      <c r="D37" s="97">
        <v>9291</v>
      </c>
      <c r="E37" s="98">
        <v>7700</v>
      </c>
      <c r="F37" s="97">
        <v>3850</v>
      </c>
      <c r="G37" s="98">
        <v>2321</v>
      </c>
      <c r="H37" s="99">
        <f t="shared" si="0"/>
        <v>0.60285714285714287</v>
      </c>
    </row>
    <row r="38" spans="1:8" s="89" customFormat="1" ht="22.5" customHeight="1">
      <c r="A38" s="83"/>
      <c r="B38" s="100" t="s">
        <v>453</v>
      </c>
      <c r="C38" s="96"/>
      <c r="D38" s="97"/>
      <c r="E38" s="98"/>
      <c r="F38" s="97"/>
      <c r="G38" s="98"/>
      <c r="H38" s="99" t="str">
        <f t="shared" si="0"/>
        <v xml:space="preserve">  </v>
      </c>
    </row>
    <row r="39" spans="1:8" s="89" customFormat="1" ht="20.100000000000001" customHeight="1">
      <c r="A39" s="83"/>
      <c r="B39" s="90" t="s">
        <v>454</v>
      </c>
      <c r="C39" s="91">
        <v>3029</v>
      </c>
      <c r="D39" s="92">
        <v>6000</v>
      </c>
      <c r="E39" s="93">
        <v>0</v>
      </c>
      <c r="F39" s="92">
        <v>0</v>
      </c>
      <c r="G39" s="93"/>
      <c r="H39" s="94" t="str">
        <f t="shared" si="0"/>
        <v xml:space="preserve">  </v>
      </c>
    </row>
    <row r="40" spans="1:8" s="89" customFormat="1" ht="20.100000000000001" customHeight="1">
      <c r="A40" s="83"/>
      <c r="B40" s="95" t="s">
        <v>455</v>
      </c>
      <c r="C40" s="96">
        <v>3030</v>
      </c>
      <c r="D40" s="97"/>
      <c r="E40" s="98"/>
      <c r="F40" s="97"/>
      <c r="G40" s="98"/>
      <c r="H40" s="99" t="str">
        <f t="shared" si="0"/>
        <v xml:space="preserve">  </v>
      </c>
    </row>
    <row r="41" spans="1:8" s="89" customFormat="1" ht="20.100000000000001" customHeight="1">
      <c r="A41" s="83"/>
      <c r="B41" s="95" t="s">
        <v>456</v>
      </c>
      <c r="C41" s="96">
        <v>3031</v>
      </c>
      <c r="D41" s="97">
        <v>6000</v>
      </c>
      <c r="E41" s="98"/>
      <c r="F41" s="97"/>
      <c r="G41" s="98"/>
      <c r="H41" s="99" t="str">
        <f t="shared" ref="H41:H72" si="1">IFERROR(G41/F41,"  ")</f>
        <v xml:space="preserve">  </v>
      </c>
    </row>
    <row r="42" spans="1:8" s="89" customFormat="1" ht="20.100000000000001" customHeight="1">
      <c r="A42" s="83"/>
      <c r="B42" s="95" t="s">
        <v>457</v>
      </c>
      <c r="C42" s="96">
        <v>3032</v>
      </c>
      <c r="D42" s="97"/>
      <c r="E42" s="98"/>
      <c r="F42" s="97"/>
      <c r="G42" s="98"/>
      <c r="H42" s="99" t="str">
        <f t="shared" si="1"/>
        <v xml:space="preserve">  </v>
      </c>
    </row>
    <row r="43" spans="1:8" s="89" customFormat="1" ht="20.100000000000001" customHeight="1">
      <c r="A43" s="83"/>
      <c r="B43" s="95" t="s">
        <v>458</v>
      </c>
      <c r="C43" s="96">
        <v>3033</v>
      </c>
      <c r="D43" s="97"/>
      <c r="E43" s="98"/>
      <c r="F43" s="97"/>
      <c r="G43" s="98"/>
      <c r="H43" s="99" t="str">
        <f t="shared" si="1"/>
        <v xml:space="preserve">  </v>
      </c>
    </row>
    <row r="44" spans="1:8" s="89" customFormat="1" ht="20.100000000000001" customHeight="1">
      <c r="A44" s="83"/>
      <c r="B44" s="95" t="s">
        <v>459</v>
      </c>
      <c r="C44" s="96">
        <v>3034</v>
      </c>
      <c r="D44" s="97"/>
      <c r="E44" s="98"/>
      <c r="F44" s="97"/>
      <c r="G44" s="98"/>
      <c r="H44" s="99" t="str">
        <f t="shared" si="1"/>
        <v xml:space="preserve">  </v>
      </c>
    </row>
    <row r="45" spans="1:8" s="89" customFormat="1" ht="20.100000000000001" customHeight="1">
      <c r="A45" s="83"/>
      <c r="B45" s="95" t="s">
        <v>460</v>
      </c>
      <c r="C45" s="96">
        <v>3035</v>
      </c>
      <c r="D45" s="97"/>
      <c r="E45" s="98"/>
      <c r="F45" s="97"/>
      <c r="G45" s="98"/>
      <c r="H45" s="99" t="str">
        <f t="shared" si="1"/>
        <v xml:space="preserve">  </v>
      </c>
    </row>
    <row r="46" spans="1:8" s="89" customFormat="1" ht="20.100000000000001" customHeight="1">
      <c r="A46" s="83"/>
      <c r="B46" s="95" t="s">
        <v>461</v>
      </c>
      <c r="C46" s="96">
        <v>3036</v>
      </c>
      <c r="D46" s="97"/>
      <c r="E46" s="98"/>
      <c r="F46" s="97"/>
      <c r="G46" s="98"/>
      <c r="H46" s="99" t="str">
        <f t="shared" si="1"/>
        <v xml:space="preserve">  </v>
      </c>
    </row>
    <row r="47" spans="1:8" s="89" customFormat="1" ht="20.100000000000001" customHeight="1">
      <c r="A47" s="83"/>
      <c r="B47" s="90" t="s">
        <v>462</v>
      </c>
      <c r="C47" s="91">
        <v>3037</v>
      </c>
      <c r="D47" s="92">
        <v>300</v>
      </c>
      <c r="E47" s="93">
        <v>1200</v>
      </c>
      <c r="F47" s="92">
        <v>600</v>
      </c>
      <c r="G47" s="93">
        <v>700</v>
      </c>
      <c r="H47" s="94">
        <f t="shared" si="1"/>
        <v>1.1666666666666667</v>
      </c>
    </row>
    <row r="48" spans="1:8" s="89" customFormat="1" ht="20.100000000000001" customHeight="1">
      <c r="A48" s="83"/>
      <c r="B48" s="95" t="s">
        <v>463</v>
      </c>
      <c r="C48" s="96">
        <v>3038</v>
      </c>
      <c r="D48" s="97"/>
      <c r="E48" s="98"/>
      <c r="F48" s="97"/>
      <c r="G48" s="98"/>
      <c r="H48" s="99" t="str">
        <f t="shared" si="1"/>
        <v xml:space="preserve">  </v>
      </c>
    </row>
    <row r="49" spans="1:8" s="89" customFormat="1" ht="20.100000000000001" customHeight="1">
      <c r="A49" s="83"/>
      <c r="B49" s="95" t="s">
        <v>456</v>
      </c>
      <c r="C49" s="96">
        <v>3039</v>
      </c>
      <c r="D49" s="97">
        <v>0</v>
      </c>
      <c r="E49" s="98">
        <v>1200</v>
      </c>
      <c r="F49" s="97">
        <v>600</v>
      </c>
      <c r="G49" s="98">
        <v>700</v>
      </c>
      <c r="H49" s="99">
        <f t="shared" si="1"/>
        <v>1.1666666666666667</v>
      </c>
    </row>
    <row r="50" spans="1:8" s="89" customFormat="1" ht="20.100000000000001" customHeight="1">
      <c r="A50" s="83"/>
      <c r="B50" s="95" t="s">
        <v>457</v>
      </c>
      <c r="C50" s="96">
        <v>3040</v>
      </c>
      <c r="D50" s="97"/>
      <c r="E50" s="98"/>
      <c r="F50" s="97"/>
      <c r="G50" s="98"/>
      <c r="H50" s="99" t="str">
        <f t="shared" si="1"/>
        <v xml:space="preserve">  </v>
      </c>
    </row>
    <row r="51" spans="1:8" s="89" customFormat="1" ht="20.100000000000001" customHeight="1">
      <c r="A51" s="83"/>
      <c r="B51" s="95" t="s">
        <v>458</v>
      </c>
      <c r="C51" s="96">
        <v>3041</v>
      </c>
      <c r="D51" s="97">
        <v>300</v>
      </c>
      <c r="E51" s="98"/>
      <c r="F51" s="97"/>
      <c r="G51" s="98"/>
      <c r="H51" s="99" t="str">
        <f t="shared" si="1"/>
        <v xml:space="preserve">  </v>
      </c>
    </row>
    <row r="52" spans="1:8" s="89" customFormat="1" ht="20.100000000000001" customHeight="1">
      <c r="A52" s="83"/>
      <c r="B52" s="95" t="s">
        <v>459</v>
      </c>
      <c r="C52" s="96">
        <v>3042</v>
      </c>
      <c r="D52" s="97"/>
      <c r="E52" s="98"/>
      <c r="F52" s="97"/>
      <c r="G52" s="98"/>
      <c r="H52" s="99" t="str">
        <f t="shared" si="1"/>
        <v xml:space="preserve">  </v>
      </c>
    </row>
    <row r="53" spans="1:8" s="89" customFormat="1" ht="20.100000000000001" customHeight="1">
      <c r="A53" s="83"/>
      <c r="B53" s="95" t="s">
        <v>464</v>
      </c>
      <c r="C53" s="96">
        <v>3043</v>
      </c>
      <c r="D53" s="97"/>
      <c r="E53" s="98"/>
      <c r="F53" s="97"/>
      <c r="G53" s="98"/>
      <c r="H53" s="99" t="str">
        <f t="shared" si="1"/>
        <v xml:space="preserve">  </v>
      </c>
    </row>
    <row r="54" spans="1:8" s="89" customFormat="1" ht="20.100000000000001" customHeight="1">
      <c r="A54" s="83"/>
      <c r="B54" s="95" t="s">
        <v>465</v>
      </c>
      <c r="C54" s="96">
        <v>3044</v>
      </c>
      <c r="D54" s="97"/>
      <c r="E54" s="98"/>
      <c r="F54" s="97"/>
      <c r="G54" s="98"/>
      <c r="H54" s="99" t="str">
        <f t="shared" si="1"/>
        <v xml:space="preserve">  </v>
      </c>
    </row>
    <row r="55" spans="1:8" s="89" customFormat="1" ht="20.100000000000001" customHeight="1">
      <c r="A55" s="83"/>
      <c r="B55" s="95" t="s">
        <v>466</v>
      </c>
      <c r="C55" s="96">
        <v>3045</v>
      </c>
      <c r="D55" s="97"/>
      <c r="E55" s="98"/>
      <c r="F55" s="97"/>
      <c r="G55" s="98"/>
      <c r="H55" s="99" t="str">
        <f t="shared" si="1"/>
        <v xml:space="preserve">  </v>
      </c>
    </row>
    <row r="56" spans="1:8" s="89" customFormat="1" ht="20.100000000000001" customHeight="1">
      <c r="A56" s="83"/>
      <c r="B56" s="95" t="s">
        <v>467</v>
      </c>
      <c r="C56" s="96">
        <v>3046</v>
      </c>
      <c r="D56" s="97">
        <v>5700</v>
      </c>
      <c r="E56" s="98"/>
      <c r="F56" s="97"/>
      <c r="G56" s="98"/>
      <c r="H56" s="99" t="str">
        <f t="shared" si="1"/>
        <v xml:space="preserve">  </v>
      </c>
    </row>
    <row r="57" spans="1:8" s="89" customFormat="1" ht="20.100000000000001" customHeight="1">
      <c r="A57" s="83"/>
      <c r="B57" s="95" t="s">
        <v>468</v>
      </c>
      <c r="C57" s="96">
        <v>3047</v>
      </c>
      <c r="D57" s="97"/>
      <c r="E57" s="98">
        <v>1200</v>
      </c>
      <c r="F57" s="97">
        <v>600</v>
      </c>
      <c r="G57" s="98">
        <v>700</v>
      </c>
      <c r="H57" s="99">
        <f t="shared" si="1"/>
        <v>1.1666666666666667</v>
      </c>
    </row>
    <row r="58" spans="1:8" s="89" customFormat="1" ht="20.100000000000001" customHeight="1">
      <c r="A58" s="83"/>
      <c r="B58" s="100" t="s">
        <v>469</v>
      </c>
      <c r="C58" s="96">
        <v>3048</v>
      </c>
      <c r="D58" s="97">
        <v>190285</v>
      </c>
      <c r="E58" s="98">
        <v>228620</v>
      </c>
      <c r="F58" s="97">
        <v>114310</v>
      </c>
      <c r="G58" s="98">
        <f>SUM(G9+G26+G39)</f>
        <v>80738</v>
      </c>
      <c r="H58" s="99">
        <f t="shared" si="1"/>
        <v>0.70630740967544392</v>
      </c>
    </row>
    <row r="59" spans="1:8" s="89" customFormat="1" ht="20.100000000000001" customHeight="1">
      <c r="A59" s="83"/>
      <c r="B59" s="100" t="s">
        <v>470</v>
      </c>
      <c r="C59" s="96">
        <v>3049</v>
      </c>
      <c r="D59" s="97">
        <v>186128</v>
      </c>
      <c r="E59" s="98">
        <v>226529</v>
      </c>
      <c r="F59" s="97">
        <v>113265</v>
      </c>
      <c r="G59" s="98">
        <f>SUM(G14+G32+G47)</f>
        <v>86218</v>
      </c>
      <c r="H59" s="99">
        <f t="shared" si="1"/>
        <v>0.76120602127753501</v>
      </c>
    </row>
    <row r="60" spans="1:8" s="89" customFormat="1" ht="20.100000000000001" customHeight="1">
      <c r="A60" s="83"/>
      <c r="B60" s="90" t="s">
        <v>471</v>
      </c>
      <c r="C60" s="91">
        <v>3050</v>
      </c>
      <c r="D60" s="92">
        <v>4157</v>
      </c>
      <c r="E60" s="93">
        <v>2091</v>
      </c>
      <c r="F60" s="92">
        <v>1046</v>
      </c>
      <c r="G60" s="93"/>
      <c r="H60" s="94">
        <f t="shared" si="1"/>
        <v>0</v>
      </c>
    </row>
    <row r="61" spans="1:8" s="89" customFormat="1" ht="20.100000000000001" customHeight="1">
      <c r="A61" s="83"/>
      <c r="B61" s="90" t="s">
        <v>472</v>
      </c>
      <c r="C61" s="91">
        <v>3051</v>
      </c>
      <c r="D61" s="92"/>
      <c r="E61" s="93"/>
      <c r="F61" s="92"/>
      <c r="G61" s="93">
        <f>SUM(G59-G58)</f>
        <v>5480</v>
      </c>
      <c r="H61" s="94" t="str">
        <f t="shared" si="1"/>
        <v xml:space="preserve">  </v>
      </c>
    </row>
    <row r="62" spans="1:8" s="89" customFormat="1" ht="20.100000000000001" customHeight="1">
      <c r="A62" s="83"/>
      <c r="B62" s="90" t="s">
        <v>473</v>
      </c>
      <c r="C62" s="91">
        <v>3052</v>
      </c>
      <c r="D62" s="92">
        <v>11491</v>
      </c>
      <c r="E62" s="93">
        <v>15734</v>
      </c>
      <c r="F62" s="92">
        <v>15734</v>
      </c>
      <c r="G62" s="93">
        <v>15650</v>
      </c>
      <c r="H62" s="94">
        <f t="shared" si="1"/>
        <v>0.99466124316766236</v>
      </c>
    </row>
    <row r="63" spans="1:8" s="89" customFormat="1" ht="24" customHeight="1">
      <c r="A63" s="83"/>
      <c r="B63" s="100" t="s">
        <v>474</v>
      </c>
      <c r="C63" s="96">
        <v>3053</v>
      </c>
      <c r="D63" s="97"/>
      <c r="E63" s="98"/>
      <c r="F63" s="97"/>
      <c r="G63" s="98"/>
      <c r="H63" s="99" t="str">
        <f t="shared" si="1"/>
        <v xml:space="preserve">  </v>
      </c>
    </row>
    <row r="64" spans="1:8" s="89" customFormat="1" ht="24" customHeight="1">
      <c r="A64" s="83"/>
      <c r="B64" s="100" t="s">
        <v>475</v>
      </c>
      <c r="C64" s="96">
        <v>3054</v>
      </c>
      <c r="D64" s="97"/>
      <c r="E64" s="98"/>
      <c r="F64" s="97"/>
      <c r="G64" s="98"/>
      <c r="H64" s="99" t="str">
        <f t="shared" si="1"/>
        <v xml:space="preserve">  </v>
      </c>
    </row>
    <row r="65" spans="2:9" s="89" customFormat="1" ht="20.100000000000001" customHeight="1">
      <c r="B65" s="101" t="s">
        <v>476</v>
      </c>
      <c r="C65" s="500">
        <v>3055</v>
      </c>
      <c r="D65" s="501">
        <v>15648</v>
      </c>
      <c r="E65" s="502">
        <v>17825</v>
      </c>
      <c r="F65" s="501">
        <v>16780</v>
      </c>
      <c r="G65" s="502">
        <f>SUM(G62-G61)</f>
        <v>10170</v>
      </c>
      <c r="H65" s="499">
        <f t="shared" si="1"/>
        <v>0.60607866507747321</v>
      </c>
    </row>
    <row r="66" spans="2:9" s="89" customFormat="1" ht="13.5" customHeight="1">
      <c r="B66" s="102" t="s">
        <v>477</v>
      </c>
      <c r="C66" s="500"/>
      <c r="D66" s="501"/>
      <c r="E66" s="502"/>
      <c r="F66" s="501"/>
      <c r="G66" s="502"/>
      <c r="H66" s="499" t="str">
        <f t="shared" si="1"/>
        <v xml:space="preserve">  </v>
      </c>
    </row>
    <row r="67" spans="2:9">
      <c r="B67" s="48"/>
      <c r="H67" s="103" t="str">
        <f t="shared" si="1"/>
        <v xml:space="preserve">  </v>
      </c>
    </row>
    <row r="68" spans="2:9">
      <c r="B68" s="3" t="s">
        <v>102</v>
      </c>
      <c r="H68" s="103" t="str">
        <f t="shared" si="1"/>
        <v xml:space="preserve">  </v>
      </c>
      <c r="I68" s="12"/>
    </row>
    <row r="69" spans="2:9">
      <c r="H69" s="103" t="str">
        <f t="shared" si="1"/>
        <v xml:space="preserve">  </v>
      </c>
    </row>
    <row r="70" spans="2:9">
      <c r="H70" s="103" t="str">
        <f t="shared" si="1"/>
        <v xml:space="preserve">  </v>
      </c>
    </row>
    <row r="71" spans="2:9">
      <c r="H71" s="103" t="str">
        <f t="shared" si="1"/>
        <v xml:space="preserve">  </v>
      </c>
    </row>
    <row r="72" spans="2:9">
      <c r="H72" s="103" t="str">
        <f t="shared" si="1"/>
        <v xml:space="preserve">  </v>
      </c>
    </row>
    <row r="73" spans="2:9">
      <c r="H73" s="103" t="str">
        <f t="shared" ref="H73:H104" si="2">IFERROR(G73/F73,"  ")</f>
        <v xml:space="preserve">  </v>
      </c>
    </row>
    <row r="74" spans="2:9">
      <c r="H74" s="103" t="str">
        <f t="shared" si="2"/>
        <v xml:space="preserve">  </v>
      </c>
    </row>
    <row r="75" spans="2:9">
      <c r="H75" s="103" t="str">
        <f t="shared" si="2"/>
        <v xml:space="preserve">  </v>
      </c>
    </row>
    <row r="76" spans="2:9">
      <c r="H76" s="103" t="str">
        <f t="shared" si="2"/>
        <v xml:space="preserve">  </v>
      </c>
    </row>
    <row r="77" spans="2:9">
      <c r="H77" s="103" t="str">
        <f t="shared" si="2"/>
        <v xml:space="preserve">  </v>
      </c>
    </row>
    <row r="78" spans="2:9">
      <c r="H78" s="498" t="str">
        <f t="shared" si="2"/>
        <v xml:space="preserve">  </v>
      </c>
    </row>
    <row r="79" spans="2:9">
      <c r="H79" s="498" t="str">
        <f t="shared" si="2"/>
        <v xml:space="preserve">  </v>
      </c>
    </row>
    <row r="80" spans="2:9">
      <c r="H80" s="103" t="str">
        <f t="shared" si="2"/>
        <v xml:space="preserve">  </v>
      </c>
    </row>
    <row r="81" spans="8:8">
      <c r="H81" s="103" t="str">
        <f t="shared" si="2"/>
        <v xml:space="preserve">  </v>
      </c>
    </row>
    <row r="82" spans="8:8">
      <c r="H82" s="103" t="str">
        <f t="shared" si="2"/>
        <v xml:space="preserve">  </v>
      </c>
    </row>
    <row r="83" spans="8:8">
      <c r="H83" s="103" t="str">
        <f t="shared" si="2"/>
        <v xml:space="preserve">  </v>
      </c>
    </row>
    <row r="84" spans="8:8">
      <c r="H84" s="103" t="str">
        <f t="shared" si="2"/>
        <v xml:space="preserve">  </v>
      </c>
    </row>
    <row r="85" spans="8:8">
      <c r="H85" s="103" t="str">
        <f t="shared" si="2"/>
        <v xml:space="preserve">  </v>
      </c>
    </row>
    <row r="86" spans="8:8">
      <c r="H86" s="103" t="str">
        <f t="shared" si="2"/>
        <v xml:space="preserve">  </v>
      </c>
    </row>
    <row r="87" spans="8:8">
      <c r="H87" s="103" t="str">
        <f t="shared" si="2"/>
        <v xml:space="preserve">  </v>
      </c>
    </row>
    <row r="88" spans="8:8">
      <c r="H88" s="103" t="str">
        <f t="shared" si="2"/>
        <v xml:space="preserve">  </v>
      </c>
    </row>
    <row r="89" spans="8:8">
      <c r="H89" s="103" t="str">
        <f t="shared" si="2"/>
        <v xml:space="preserve">  </v>
      </c>
    </row>
    <row r="90" spans="8:8">
      <c r="H90" s="103" t="str">
        <f t="shared" si="2"/>
        <v xml:space="preserve">  </v>
      </c>
    </row>
    <row r="91" spans="8:8">
      <c r="H91" s="103" t="str">
        <f t="shared" si="2"/>
        <v xml:space="preserve">  </v>
      </c>
    </row>
    <row r="92" spans="8:8">
      <c r="H92" s="103" t="str">
        <f t="shared" si="2"/>
        <v xml:space="preserve">  </v>
      </c>
    </row>
    <row r="93" spans="8:8">
      <c r="H93" s="498" t="str">
        <f t="shared" si="2"/>
        <v xml:space="preserve">  </v>
      </c>
    </row>
    <row r="94" spans="8:8">
      <c r="H94" s="498" t="str">
        <f t="shared" si="2"/>
        <v xml:space="preserve">  </v>
      </c>
    </row>
    <row r="95" spans="8:8">
      <c r="H95" s="498" t="str">
        <f t="shared" si="2"/>
        <v xml:space="preserve">  </v>
      </c>
    </row>
    <row r="96" spans="8:8">
      <c r="H96" s="498" t="str">
        <f t="shared" si="2"/>
        <v xml:space="preserve">  </v>
      </c>
    </row>
    <row r="97" spans="8:8">
      <c r="H97" s="103" t="str">
        <f t="shared" si="2"/>
        <v xml:space="preserve">  </v>
      </c>
    </row>
    <row r="98" spans="8:8">
      <c r="H98" s="103" t="str">
        <f t="shared" si="2"/>
        <v xml:space="preserve">  </v>
      </c>
    </row>
    <row r="99" spans="8:8">
      <c r="H99" s="103" t="str">
        <f t="shared" si="2"/>
        <v xml:space="preserve">  </v>
      </c>
    </row>
    <row r="100" spans="8:8">
      <c r="H100" s="498" t="str">
        <f t="shared" si="2"/>
        <v xml:space="preserve">  </v>
      </c>
    </row>
    <row r="101" spans="8:8">
      <c r="H101" s="498" t="str">
        <f t="shared" si="2"/>
        <v xml:space="preserve">  </v>
      </c>
    </row>
    <row r="102" spans="8:8">
      <c r="H102" s="103" t="str">
        <f t="shared" si="2"/>
        <v xml:space="preserve">  </v>
      </c>
    </row>
    <row r="103" spans="8:8">
      <c r="H103" s="103" t="str">
        <f t="shared" si="2"/>
        <v xml:space="preserve">  </v>
      </c>
    </row>
    <row r="104" spans="8:8">
      <c r="H104" s="103" t="str">
        <f t="shared" si="2"/>
        <v xml:space="preserve">  </v>
      </c>
    </row>
    <row r="105" spans="8:8">
      <c r="H105" s="103" t="str">
        <f t="shared" ref="H105:H136" si="3">IFERROR(G105/F105,"  ")</f>
        <v xml:space="preserve">  </v>
      </c>
    </row>
    <row r="106" spans="8:8">
      <c r="H106" s="103" t="str">
        <f t="shared" si="3"/>
        <v xml:space="preserve">  </v>
      </c>
    </row>
    <row r="107" spans="8:8">
      <c r="H107" s="103" t="str">
        <f t="shared" si="3"/>
        <v xml:space="preserve">  </v>
      </c>
    </row>
    <row r="108" spans="8:8">
      <c r="H108" s="103" t="str">
        <f t="shared" si="3"/>
        <v xml:space="preserve">  </v>
      </c>
    </row>
    <row r="109" spans="8:8">
      <c r="H109" s="103" t="str">
        <f t="shared" si="3"/>
        <v xml:space="preserve">  </v>
      </c>
    </row>
    <row r="110" spans="8:8">
      <c r="H110" s="103" t="str">
        <f t="shared" si="3"/>
        <v xml:space="preserve">  </v>
      </c>
    </row>
    <row r="111" spans="8:8">
      <c r="H111" s="103" t="str">
        <f t="shared" si="3"/>
        <v xml:space="preserve">  </v>
      </c>
    </row>
    <row r="112" spans="8:8">
      <c r="H112" s="498" t="str">
        <f t="shared" si="3"/>
        <v xml:space="preserve">  </v>
      </c>
    </row>
    <row r="113" spans="8:8">
      <c r="H113" s="498" t="str">
        <f t="shared" si="3"/>
        <v xml:space="preserve">  </v>
      </c>
    </row>
    <row r="114" spans="8:8">
      <c r="H114" s="103" t="str">
        <f t="shared" si="3"/>
        <v xml:space="preserve">  </v>
      </c>
    </row>
    <row r="115" spans="8:8">
      <c r="H115" s="498" t="str">
        <f t="shared" si="3"/>
        <v xml:space="preserve">  </v>
      </c>
    </row>
    <row r="116" spans="8:8">
      <c r="H116" s="498" t="str">
        <f t="shared" si="3"/>
        <v xml:space="preserve">  </v>
      </c>
    </row>
    <row r="117" spans="8:8">
      <c r="H117" s="103" t="str">
        <f t="shared" si="3"/>
        <v xml:space="preserve">  </v>
      </c>
    </row>
    <row r="118" spans="8:8">
      <c r="H118" s="103" t="str">
        <f t="shared" si="3"/>
        <v xml:space="preserve">  </v>
      </c>
    </row>
    <row r="119" spans="8:8">
      <c r="H119" s="103" t="str">
        <f t="shared" si="3"/>
        <v xml:space="preserve">  </v>
      </c>
    </row>
    <row r="120" spans="8:8">
      <c r="H120" s="103" t="str">
        <f t="shared" si="3"/>
        <v xml:space="preserve">  </v>
      </c>
    </row>
    <row r="121" spans="8:8">
      <c r="H121" s="103" t="str">
        <f t="shared" si="3"/>
        <v xml:space="preserve">  </v>
      </c>
    </row>
    <row r="122" spans="8:8">
      <c r="H122" s="103" t="str">
        <f t="shared" si="3"/>
        <v xml:space="preserve">  </v>
      </c>
    </row>
    <row r="123" spans="8:8">
      <c r="H123" s="103" t="str">
        <f t="shared" si="3"/>
        <v xml:space="preserve">  </v>
      </c>
    </row>
    <row r="124" spans="8:8">
      <c r="H124" s="103" t="str">
        <f t="shared" si="3"/>
        <v xml:space="preserve">  </v>
      </c>
    </row>
    <row r="125" spans="8:8">
      <c r="H125" s="498" t="str">
        <f t="shared" si="3"/>
        <v xml:space="preserve">  </v>
      </c>
    </row>
    <row r="126" spans="8:8">
      <c r="H126" s="498" t="str">
        <f t="shared" si="3"/>
        <v xml:space="preserve">  </v>
      </c>
    </row>
    <row r="127" spans="8:8">
      <c r="H127" s="103" t="str">
        <f t="shared" si="3"/>
        <v xml:space="preserve">  </v>
      </c>
    </row>
    <row r="128" spans="8:8">
      <c r="H128" s="103" t="str">
        <f t="shared" si="3"/>
        <v xml:space="preserve">  </v>
      </c>
    </row>
    <row r="129" spans="8:8">
      <c r="H129" s="103" t="str">
        <f t="shared" si="3"/>
        <v xml:space="preserve">  </v>
      </c>
    </row>
    <row r="130" spans="8:8">
      <c r="H130" s="103" t="str">
        <f t="shared" si="3"/>
        <v xml:space="preserve">  </v>
      </c>
    </row>
    <row r="131" spans="8:8">
      <c r="H131" s="103" t="str">
        <f t="shared" si="3"/>
        <v xml:space="preserve">  </v>
      </c>
    </row>
    <row r="132" spans="8:8">
      <c r="H132" s="103" t="str">
        <f t="shared" si="3"/>
        <v xml:space="preserve">  </v>
      </c>
    </row>
    <row r="133" spans="8:8">
      <c r="H133" s="498" t="str">
        <f t="shared" si="3"/>
        <v xml:space="preserve">  </v>
      </c>
    </row>
    <row r="134" spans="8:8">
      <c r="H134" s="498" t="str">
        <f t="shared" si="3"/>
        <v xml:space="preserve">  </v>
      </c>
    </row>
    <row r="135" spans="8:8">
      <c r="H135" s="103" t="str">
        <f t="shared" si="3"/>
        <v xml:space="preserve">  </v>
      </c>
    </row>
    <row r="136" spans="8:8">
      <c r="H136" s="103" t="str">
        <f t="shared" si="3"/>
        <v xml:space="preserve">  </v>
      </c>
    </row>
    <row r="137" spans="8:8">
      <c r="H137" s="103" t="str">
        <f t="shared" ref="H137:H144" si="4">IFERROR(G137/F137,"  ")</f>
        <v xml:space="preserve">  </v>
      </c>
    </row>
    <row r="138" spans="8:8">
      <c r="H138" s="103" t="str">
        <f t="shared" si="4"/>
        <v xml:space="preserve">  </v>
      </c>
    </row>
    <row r="139" spans="8:8">
      <c r="H139" s="103" t="str">
        <f t="shared" si="4"/>
        <v xml:space="preserve">  </v>
      </c>
    </row>
    <row r="140" spans="8:8">
      <c r="H140" s="498" t="str">
        <f t="shared" si="4"/>
        <v xml:space="preserve">  </v>
      </c>
    </row>
    <row r="141" spans="8:8">
      <c r="H141" s="498" t="str">
        <f t="shared" si="4"/>
        <v xml:space="preserve">  </v>
      </c>
    </row>
    <row r="142" spans="8:8">
      <c r="H142" s="498" t="str">
        <f t="shared" si="4"/>
        <v xml:space="preserve">  </v>
      </c>
    </row>
    <row r="143" spans="8:8">
      <c r="H143" s="498" t="str">
        <f t="shared" si="4"/>
        <v xml:space="preserve">  </v>
      </c>
    </row>
    <row r="144" spans="8:8">
      <c r="H144" s="103" t="str">
        <f t="shared" si="4"/>
        <v xml:space="preserve">  </v>
      </c>
    </row>
    <row r="145" spans="8:8">
      <c r="H145" s="69"/>
    </row>
    <row r="146" spans="8:8">
      <c r="H146" s="69"/>
    </row>
    <row r="147" spans="8:8">
      <c r="H147" s="69"/>
    </row>
    <row r="148" spans="8:8">
      <c r="H148" s="69"/>
    </row>
    <row r="149" spans="8:8">
      <c r="H149" s="69"/>
    </row>
    <row r="150" spans="8:8">
      <c r="H150" s="69"/>
    </row>
    <row r="151" spans="8:8">
      <c r="H151" s="69"/>
    </row>
    <row r="152" spans="8:8">
      <c r="H152" s="69"/>
    </row>
    <row r="153" spans="8:8">
      <c r="H153" s="69"/>
    </row>
  </sheetData>
  <mergeCells count="24">
    <mergeCell ref="B2:H2"/>
    <mergeCell ref="B3:H3"/>
    <mergeCell ref="B5:B6"/>
    <mergeCell ref="C5:C6"/>
    <mergeCell ref="D5:D6"/>
    <mergeCell ref="E5:E6"/>
    <mergeCell ref="F5:G5"/>
    <mergeCell ref="H5:H6"/>
    <mergeCell ref="C65:C66"/>
    <mergeCell ref="D65:D66"/>
    <mergeCell ref="E65:E66"/>
    <mergeCell ref="F65:F66"/>
    <mergeCell ref="G65:G66"/>
    <mergeCell ref="H65:H66"/>
    <mergeCell ref="H78:H79"/>
    <mergeCell ref="H93:H94"/>
    <mergeCell ref="H95:H96"/>
    <mergeCell ref="H100:H101"/>
    <mergeCell ref="H142:H143"/>
    <mergeCell ref="H112:H113"/>
    <mergeCell ref="H115:H116"/>
    <mergeCell ref="H125:H126"/>
    <mergeCell ref="H133:H134"/>
    <mergeCell ref="H140:H141"/>
  </mergeCells>
  <pageMargins left="0.118055555555556" right="0.118055555555556" top="0.15763888888888899" bottom="0.15763888888888899" header="0.51180555555555496" footer="0.51180555555555496"/>
  <pageSetup paperSize="9" scale="60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97"/>
  <sheetViews>
    <sheetView showGridLines="0" topLeftCell="A16" zoomScale="75" zoomScaleNormal="75" workbookViewId="0">
      <selection activeCell="G10" sqref="G10"/>
    </sheetView>
  </sheetViews>
  <sheetFormatPr defaultColWidth="9.140625" defaultRowHeight="15.75"/>
  <cols>
    <col min="1" max="1" width="2.85546875" style="104" customWidth="1"/>
    <col min="2" max="2" width="6.140625" style="104" customWidth="1"/>
    <col min="3" max="3" width="81.28515625" style="104" customWidth="1"/>
    <col min="4" max="4" width="20.7109375" style="105" customWidth="1"/>
    <col min="5" max="7" width="20.7109375" style="104" customWidth="1"/>
    <col min="8" max="8" width="21.28515625" style="104" customWidth="1"/>
    <col min="9" max="9" width="11.5703125" style="104" customWidth="1"/>
    <col min="10" max="10" width="12.7109375" style="104" customWidth="1"/>
    <col min="11" max="11" width="12.28515625" style="104" customWidth="1"/>
    <col min="12" max="12" width="13.42578125" style="104" customWidth="1"/>
    <col min="13" max="13" width="11.28515625" style="104" customWidth="1"/>
    <col min="14" max="14" width="12.42578125" style="104" customWidth="1"/>
    <col min="15" max="15" width="14.42578125" style="104" customWidth="1"/>
    <col min="16" max="16" width="15.140625" style="104" customWidth="1"/>
    <col min="17" max="17" width="11.28515625" style="104" customWidth="1"/>
    <col min="18" max="18" width="13.140625" style="104" customWidth="1"/>
    <col min="19" max="19" width="13" style="104" customWidth="1"/>
    <col min="20" max="20" width="14.140625" style="104" customWidth="1"/>
    <col min="21" max="21" width="26.5703125" style="104" customWidth="1"/>
    <col min="22" max="1024" width="9.140625" style="104"/>
  </cols>
  <sheetData>
    <row r="1" spans="2:24" ht="18.75">
      <c r="H1" s="106" t="s">
        <v>478</v>
      </c>
    </row>
    <row r="2" spans="2:24" ht="20.25">
      <c r="B2" s="513" t="s">
        <v>479</v>
      </c>
      <c r="C2" s="513"/>
      <c r="D2" s="513"/>
      <c r="E2" s="513"/>
      <c r="F2" s="513"/>
      <c r="G2" s="513"/>
      <c r="H2" s="513"/>
      <c r="I2" s="107"/>
    </row>
    <row r="3" spans="2:24" ht="18.75">
      <c r="C3" s="107"/>
      <c r="D3" s="108"/>
      <c r="E3" s="107"/>
      <c r="F3" s="107"/>
      <c r="G3" s="107"/>
      <c r="H3" s="109" t="s">
        <v>480</v>
      </c>
      <c r="I3" s="107"/>
    </row>
    <row r="4" spans="2:24" ht="36.75" customHeight="1">
      <c r="B4" s="514" t="s">
        <v>481</v>
      </c>
      <c r="C4" s="515" t="s">
        <v>482</v>
      </c>
      <c r="D4" s="516" t="s">
        <v>752</v>
      </c>
      <c r="E4" s="517" t="s">
        <v>753</v>
      </c>
      <c r="F4" s="518" t="s">
        <v>734</v>
      </c>
      <c r="G4" s="518"/>
      <c r="H4" s="519" t="s">
        <v>754</v>
      </c>
      <c r="I4" s="512"/>
      <c r="J4" s="508"/>
      <c r="K4" s="512"/>
      <c r="L4" s="508"/>
      <c r="M4" s="512"/>
      <c r="N4" s="508"/>
      <c r="O4" s="512"/>
      <c r="P4" s="508"/>
      <c r="Q4" s="512"/>
      <c r="R4" s="508"/>
      <c r="S4" s="508"/>
      <c r="T4" s="508"/>
      <c r="U4" s="111"/>
      <c r="V4" s="111"/>
      <c r="W4" s="111"/>
      <c r="X4" s="111"/>
    </row>
    <row r="5" spans="2:24" ht="30.75" customHeight="1">
      <c r="B5" s="514"/>
      <c r="C5" s="515"/>
      <c r="D5" s="516"/>
      <c r="E5" s="517"/>
      <c r="F5" s="112" t="s">
        <v>421</v>
      </c>
      <c r="G5" s="113" t="s">
        <v>7</v>
      </c>
      <c r="H5" s="519"/>
      <c r="I5" s="512"/>
      <c r="J5" s="512"/>
      <c r="K5" s="512"/>
      <c r="L5" s="512"/>
      <c r="M5" s="512"/>
      <c r="N5" s="512"/>
      <c r="O5" s="512"/>
      <c r="P5" s="508"/>
      <c r="Q5" s="512"/>
      <c r="R5" s="508"/>
      <c r="S5" s="508"/>
      <c r="T5" s="508"/>
      <c r="U5" s="111"/>
      <c r="V5" s="111"/>
      <c r="W5" s="111"/>
      <c r="X5" s="111"/>
    </row>
    <row r="6" spans="2:24" s="114" customFormat="1" ht="35.25" customHeight="1">
      <c r="B6" s="115" t="s">
        <v>483</v>
      </c>
      <c r="C6" s="116" t="s">
        <v>484</v>
      </c>
      <c r="D6" s="117">
        <v>19221515</v>
      </c>
      <c r="E6" s="118">
        <v>25218875</v>
      </c>
      <c r="F6" s="119">
        <v>12609438</v>
      </c>
      <c r="G6" s="118">
        <v>9498420</v>
      </c>
      <c r="H6" s="120">
        <f t="shared" ref="H6:H37" si="0">IFERROR(G6/F6,"  ")</f>
        <v>0.75327861558937048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2:24" s="114" customFormat="1" ht="35.25" customHeight="1">
      <c r="B7" s="122" t="s">
        <v>485</v>
      </c>
      <c r="C7" s="123" t="s">
        <v>486</v>
      </c>
      <c r="D7" s="124">
        <v>26268566</v>
      </c>
      <c r="E7" s="125">
        <v>35953389</v>
      </c>
      <c r="F7" s="126">
        <v>17976695</v>
      </c>
      <c r="G7" s="125">
        <v>12981903</v>
      </c>
      <c r="H7" s="127">
        <f t="shared" si="0"/>
        <v>0.72215181934165318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2:24" s="114" customFormat="1" ht="35.25" customHeight="1">
      <c r="B8" s="122" t="s">
        <v>487</v>
      </c>
      <c r="C8" s="123" t="s">
        <v>488</v>
      </c>
      <c r="D8" s="124">
        <v>30646768</v>
      </c>
      <c r="E8" s="125">
        <v>42142826</v>
      </c>
      <c r="F8" s="126">
        <v>21071413</v>
      </c>
      <c r="G8" s="125">
        <v>15078480</v>
      </c>
      <c r="H8" s="127">
        <f t="shared" si="0"/>
        <v>0.71558941016437771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pans="2:24" s="114" customFormat="1" ht="35.25" customHeight="1">
      <c r="B9" s="122" t="s">
        <v>489</v>
      </c>
      <c r="C9" s="123" t="s">
        <v>490</v>
      </c>
      <c r="D9" s="124">
        <v>35</v>
      </c>
      <c r="E9" s="125">
        <v>40</v>
      </c>
      <c r="F9" s="126">
        <v>38</v>
      </c>
      <c r="G9" s="125">
        <v>34</v>
      </c>
      <c r="H9" s="127">
        <f t="shared" si="0"/>
        <v>0.89473684210526316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2:24" s="114" customFormat="1" ht="35.25" customHeight="1">
      <c r="B10" s="122" t="s">
        <v>491</v>
      </c>
      <c r="C10" s="128" t="s">
        <v>492</v>
      </c>
      <c r="D10" s="124">
        <v>30</v>
      </c>
      <c r="E10" s="125">
        <v>33</v>
      </c>
      <c r="F10" s="126">
        <v>31</v>
      </c>
      <c r="G10" s="125">
        <v>31</v>
      </c>
      <c r="H10" s="127">
        <f t="shared" si="0"/>
        <v>1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2:24" s="114" customFormat="1" ht="35.25" customHeight="1">
      <c r="B11" s="122" t="s">
        <v>493</v>
      </c>
      <c r="C11" s="128" t="s">
        <v>494</v>
      </c>
      <c r="D11" s="124">
        <v>5</v>
      </c>
      <c r="E11" s="125">
        <v>7</v>
      </c>
      <c r="F11" s="126">
        <v>7</v>
      </c>
      <c r="G11" s="125">
        <v>3</v>
      </c>
      <c r="H11" s="127">
        <f t="shared" si="0"/>
        <v>0.42857142857142855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2:24" s="114" customFormat="1" ht="35.25" customHeight="1">
      <c r="B12" s="122" t="s">
        <v>495</v>
      </c>
      <c r="C12" s="129" t="s">
        <v>496</v>
      </c>
      <c r="D12" s="124">
        <v>849057</v>
      </c>
      <c r="E12" s="125">
        <v>1500000</v>
      </c>
      <c r="F12" s="126">
        <v>750000</v>
      </c>
      <c r="G12" s="125">
        <v>0</v>
      </c>
      <c r="H12" s="127">
        <f t="shared" si="0"/>
        <v>0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spans="2:24" s="114" customFormat="1" ht="35.25" customHeight="1">
      <c r="B13" s="122" t="s">
        <v>497</v>
      </c>
      <c r="C13" s="129" t="s">
        <v>498</v>
      </c>
      <c r="D13" s="130">
        <v>1</v>
      </c>
      <c r="E13" s="131">
        <v>3</v>
      </c>
      <c r="F13" s="126">
        <v>3</v>
      </c>
      <c r="G13" s="125">
        <v>0</v>
      </c>
      <c r="H13" s="127">
        <f t="shared" si="0"/>
        <v>0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</row>
    <row r="14" spans="2:24" s="114" customFormat="1" ht="35.25" customHeight="1">
      <c r="B14" s="122" t="s">
        <v>499</v>
      </c>
      <c r="C14" s="129" t="s">
        <v>500</v>
      </c>
      <c r="D14" s="130"/>
      <c r="E14" s="131"/>
      <c r="F14" s="126"/>
      <c r="G14" s="125"/>
      <c r="H14" s="127" t="str">
        <f t="shared" si="0"/>
        <v xml:space="preserve">  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</row>
    <row r="15" spans="2:24" s="114" customFormat="1" ht="35.25" customHeight="1">
      <c r="B15" s="122" t="s">
        <v>501</v>
      </c>
      <c r="C15" s="129" t="s">
        <v>502</v>
      </c>
      <c r="D15" s="130"/>
      <c r="E15" s="131"/>
      <c r="F15" s="126"/>
      <c r="G15" s="125"/>
      <c r="H15" s="127" t="str">
        <f t="shared" si="0"/>
        <v xml:space="preserve">  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r="16" spans="2:24" s="114" customFormat="1" ht="35.25" customHeight="1">
      <c r="B16" s="122" t="s">
        <v>503</v>
      </c>
      <c r="C16" s="123" t="s">
        <v>504</v>
      </c>
      <c r="D16" s="130"/>
      <c r="E16" s="131">
        <v>1800000</v>
      </c>
      <c r="F16" s="126">
        <v>900000</v>
      </c>
      <c r="G16" s="125">
        <v>0</v>
      </c>
      <c r="H16" s="127">
        <f t="shared" si="0"/>
        <v>0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spans="2:24" s="114" customFormat="1" ht="35.25" customHeight="1">
      <c r="B17" s="122" t="s">
        <v>505</v>
      </c>
      <c r="C17" s="123" t="s">
        <v>506</v>
      </c>
      <c r="D17" s="132"/>
      <c r="E17" s="133">
        <v>5</v>
      </c>
      <c r="F17" s="126">
        <v>5</v>
      </c>
      <c r="G17" s="125">
        <v>0</v>
      </c>
      <c r="H17" s="127">
        <f t="shared" si="0"/>
        <v>0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spans="2:24" s="114" customFormat="1" ht="35.25" customHeight="1">
      <c r="B18" s="122" t="s">
        <v>507</v>
      </c>
      <c r="C18" s="123" t="s">
        <v>508</v>
      </c>
      <c r="D18" s="132"/>
      <c r="E18" s="133"/>
      <c r="F18" s="126"/>
      <c r="G18" s="125"/>
      <c r="H18" s="127" t="str">
        <f t="shared" si="0"/>
        <v xml:space="preserve">  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2:24" s="114" customFormat="1" ht="35.25" customHeight="1">
      <c r="B19" s="122" t="s">
        <v>509</v>
      </c>
      <c r="C19" s="129" t="s">
        <v>510</v>
      </c>
      <c r="D19" s="132"/>
      <c r="E19" s="133"/>
      <c r="F19" s="126"/>
      <c r="G19" s="125"/>
      <c r="H19" s="127" t="str">
        <f t="shared" si="0"/>
        <v xml:space="preserve">  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</row>
    <row r="20" spans="2:24" s="114" customFormat="1" ht="35.25" customHeight="1">
      <c r="B20" s="122" t="s">
        <v>511</v>
      </c>
      <c r="C20" s="123" t="s">
        <v>512</v>
      </c>
      <c r="D20" s="132"/>
      <c r="E20" s="133"/>
      <c r="F20" s="126"/>
      <c r="G20" s="125"/>
      <c r="H20" s="127" t="str">
        <f t="shared" si="0"/>
        <v xml:space="preserve">  </v>
      </c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spans="2:24" s="114" customFormat="1" ht="35.25" customHeight="1">
      <c r="B21" s="122" t="s">
        <v>513</v>
      </c>
      <c r="C21" s="123" t="s">
        <v>514</v>
      </c>
      <c r="D21" s="132"/>
      <c r="E21" s="133"/>
      <c r="F21" s="126"/>
      <c r="G21" s="125"/>
      <c r="H21" s="127" t="str">
        <f t="shared" si="0"/>
        <v xml:space="preserve">  </v>
      </c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2:24" s="114" customFormat="1" ht="35.25" customHeight="1">
      <c r="B22" s="122" t="s">
        <v>515</v>
      </c>
      <c r="C22" s="123" t="s">
        <v>516</v>
      </c>
      <c r="D22" s="132"/>
      <c r="E22" s="133"/>
      <c r="F22" s="126"/>
      <c r="G22" s="125"/>
      <c r="H22" s="127" t="str">
        <f t="shared" si="0"/>
        <v xml:space="preserve">  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2:24" s="114" customFormat="1" ht="35.25" customHeight="1">
      <c r="B23" s="122" t="s">
        <v>517</v>
      </c>
      <c r="C23" s="123" t="s">
        <v>518</v>
      </c>
      <c r="D23" s="132"/>
      <c r="E23" s="133"/>
      <c r="F23" s="126"/>
      <c r="G23" s="125"/>
      <c r="H23" s="127" t="str">
        <f t="shared" si="0"/>
        <v xml:space="preserve">  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spans="2:24" s="114" customFormat="1" ht="35.25" customHeight="1">
      <c r="B24" s="122" t="s">
        <v>519</v>
      </c>
      <c r="C24" s="123" t="s">
        <v>520</v>
      </c>
      <c r="D24" s="132">
        <v>1509434</v>
      </c>
      <c r="E24" s="133">
        <v>1800000</v>
      </c>
      <c r="F24" s="126">
        <v>900000</v>
      </c>
      <c r="G24" s="125">
        <v>718750</v>
      </c>
      <c r="H24" s="127">
        <f t="shared" si="0"/>
        <v>0.79861111111111116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2:24" s="114" customFormat="1" ht="35.25" customHeight="1">
      <c r="B25" s="122" t="s">
        <v>521</v>
      </c>
      <c r="C25" s="123" t="s">
        <v>522</v>
      </c>
      <c r="D25" s="132">
        <v>3</v>
      </c>
      <c r="E25" s="133">
        <v>3</v>
      </c>
      <c r="F25" s="126">
        <v>3</v>
      </c>
      <c r="G25" s="125">
        <v>3</v>
      </c>
      <c r="H25" s="127">
        <f t="shared" si="0"/>
        <v>1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spans="2:24" s="114" customFormat="1" ht="35.25" customHeight="1">
      <c r="B26" s="122" t="s">
        <v>523</v>
      </c>
      <c r="C26" s="123" t="s">
        <v>524</v>
      </c>
      <c r="D26" s="132">
        <v>732268</v>
      </c>
      <c r="E26" s="133">
        <v>840000</v>
      </c>
      <c r="F26" s="126">
        <v>420000</v>
      </c>
      <c r="G26" s="125">
        <v>488172</v>
      </c>
      <c r="H26" s="127">
        <f t="shared" si="0"/>
        <v>1.1623142857142856</v>
      </c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spans="2:24" s="114" customFormat="1" ht="35.25" customHeight="1">
      <c r="B27" s="122" t="s">
        <v>525</v>
      </c>
      <c r="C27" s="123" t="s">
        <v>526</v>
      </c>
      <c r="D27" s="132"/>
      <c r="E27" s="133">
        <v>500000</v>
      </c>
      <c r="F27" s="126">
        <v>250000</v>
      </c>
      <c r="G27" s="125">
        <v>0</v>
      </c>
      <c r="H27" s="127">
        <f t="shared" si="0"/>
        <v>0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</row>
    <row r="28" spans="2:24" s="134" customFormat="1" ht="35.25" customHeight="1">
      <c r="B28" s="122" t="s">
        <v>527</v>
      </c>
      <c r="C28" s="123" t="s">
        <v>528</v>
      </c>
      <c r="D28" s="132"/>
      <c r="E28" s="133">
        <v>300000</v>
      </c>
      <c r="F28" s="126">
        <v>150000</v>
      </c>
      <c r="G28" s="125">
        <v>0</v>
      </c>
      <c r="H28" s="127">
        <f t="shared" si="0"/>
        <v>0</v>
      </c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</row>
    <row r="29" spans="2:24" s="114" customFormat="1" ht="35.25" customHeight="1">
      <c r="B29" s="122" t="s">
        <v>529</v>
      </c>
      <c r="C29" s="123" t="s">
        <v>530</v>
      </c>
      <c r="D29" s="132">
        <v>866593</v>
      </c>
      <c r="E29" s="133">
        <v>900000</v>
      </c>
      <c r="F29" s="126">
        <v>450000</v>
      </c>
      <c r="G29" s="125">
        <v>0</v>
      </c>
      <c r="H29" s="127">
        <f t="shared" si="0"/>
        <v>0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</row>
    <row r="30" spans="2:24" s="114" customFormat="1" ht="35.25" customHeight="1">
      <c r="B30" s="122" t="s">
        <v>531</v>
      </c>
      <c r="C30" s="123" t="s">
        <v>532</v>
      </c>
      <c r="D30" s="132">
        <v>3</v>
      </c>
      <c r="E30" s="133">
        <v>2</v>
      </c>
      <c r="F30" s="126">
        <v>2</v>
      </c>
      <c r="G30" s="125">
        <v>0</v>
      </c>
      <c r="H30" s="127">
        <f t="shared" si="0"/>
        <v>0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spans="2:24" s="114" customFormat="1" ht="35.25" customHeight="1">
      <c r="B31" s="122" t="s">
        <v>533</v>
      </c>
      <c r="C31" s="123" t="s">
        <v>534</v>
      </c>
      <c r="D31" s="132">
        <v>236299</v>
      </c>
      <c r="E31" s="133">
        <v>550000</v>
      </c>
      <c r="F31" s="126">
        <v>275000</v>
      </c>
      <c r="G31" s="125">
        <v>140963</v>
      </c>
      <c r="H31" s="127">
        <f t="shared" si="0"/>
        <v>0.51259272727272731</v>
      </c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2:24" s="114" customFormat="1" ht="35.25" customHeight="1">
      <c r="B32" s="122" t="s">
        <v>535</v>
      </c>
      <c r="C32" s="123" t="s">
        <v>532</v>
      </c>
      <c r="D32" s="132">
        <v>7</v>
      </c>
      <c r="E32" s="133">
        <v>9</v>
      </c>
      <c r="F32" s="126">
        <v>9</v>
      </c>
      <c r="G32" s="125">
        <v>3</v>
      </c>
      <c r="H32" s="127">
        <f t="shared" si="0"/>
        <v>0.33333333333333331</v>
      </c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2:24" s="114" customFormat="1" ht="35.25" customHeight="1">
      <c r="B33" s="122" t="s">
        <v>536</v>
      </c>
      <c r="C33" s="123" t="s">
        <v>537</v>
      </c>
      <c r="D33" s="132"/>
      <c r="E33" s="133"/>
      <c r="F33" s="126"/>
      <c r="G33" s="125"/>
      <c r="H33" s="127" t="str">
        <f t="shared" si="0"/>
        <v xml:space="preserve">  </v>
      </c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 s="114" customFormat="1" ht="35.25" customHeight="1">
      <c r="B34" s="122" t="s">
        <v>538</v>
      </c>
      <c r="C34" s="123" t="s">
        <v>539</v>
      </c>
      <c r="D34" s="132">
        <v>1316663</v>
      </c>
      <c r="E34" s="133">
        <v>2150000</v>
      </c>
      <c r="F34" s="126">
        <v>1075000</v>
      </c>
      <c r="G34" s="125">
        <v>324857</v>
      </c>
      <c r="H34" s="127">
        <f t="shared" si="0"/>
        <v>0.30219255813953488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 s="114" customFormat="1" ht="35.25" customHeight="1">
      <c r="B35" s="122" t="s">
        <v>540</v>
      </c>
      <c r="C35" s="123" t="s">
        <v>541</v>
      </c>
      <c r="D35" s="132"/>
      <c r="E35" s="133"/>
      <c r="F35" s="126"/>
      <c r="G35" s="125"/>
      <c r="H35" s="127" t="str">
        <f t="shared" si="0"/>
        <v xml:space="preserve">  </v>
      </c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 s="114" customFormat="1" ht="35.25" customHeight="1">
      <c r="B36" s="122" t="s">
        <v>542</v>
      </c>
      <c r="C36" s="123" t="s">
        <v>543</v>
      </c>
      <c r="D36" s="132">
        <v>509717</v>
      </c>
      <c r="E36" s="133">
        <v>700000</v>
      </c>
      <c r="F36" s="126">
        <v>350000</v>
      </c>
      <c r="G36" s="125">
        <v>59524</v>
      </c>
      <c r="H36" s="127">
        <f t="shared" si="0"/>
        <v>0.17006857142857143</v>
      </c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2:24" s="114" customFormat="1" ht="35.25" customHeight="1">
      <c r="B37" s="136" t="s">
        <v>544</v>
      </c>
      <c r="C37" s="137" t="s">
        <v>545</v>
      </c>
      <c r="D37" s="138"/>
      <c r="E37" s="139"/>
      <c r="F37" s="140"/>
      <c r="G37" s="141"/>
      <c r="H37" s="142" t="str">
        <f t="shared" si="0"/>
        <v xml:space="preserve">  </v>
      </c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</row>
    <row r="38" spans="2:24" s="114" customFormat="1" ht="9.75" customHeight="1">
      <c r="B38" s="143"/>
      <c r="C38" s="144"/>
      <c r="D38" s="145"/>
      <c r="E38" s="144"/>
      <c r="F38" s="143"/>
      <c r="G38" s="143"/>
      <c r="H38" s="143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2:24" s="114" customFormat="1" ht="20.100000000000001" customHeight="1">
      <c r="B39" s="143"/>
      <c r="C39" s="1" t="s">
        <v>102</v>
      </c>
      <c r="D39" s="146"/>
      <c r="E39" s="147"/>
      <c r="F39" s="148"/>
      <c r="G39" s="143"/>
      <c r="H39" s="143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2:24" s="114" customFormat="1" ht="20.100000000000001" customHeight="1">
      <c r="B40" s="143"/>
      <c r="C40" s="147" t="s">
        <v>546</v>
      </c>
      <c r="D40" s="146"/>
      <c r="E40" s="147"/>
      <c r="F40" s="148"/>
      <c r="G40" s="143"/>
      <c r="H40" s="143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2:24" s="114" customFormat="1" ht="20.100000000000001" customHeight="1">
      <c r="B41" s="143"/>
      <c r="C41" s="509" t="s">
        <v>547</v>
      </c>
      <c r="D41" s="509"/>
      <c r="E41" s="509"/>
      <c r="F41" s="509"/>
      <c r="G41" s="143"/>
      <c r="H41" s="143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2:24">
      <c r="B42" s="110"/>
      <c r="C42" s="149"/>
      <c r="D42" s="150"/>
      <c r="E42" s="149"/>
      <c r="F42" s="110"/>
      <c r="G42" s="110"/>
      <c r="H42" s="110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2:24">
      <c r="B43" s="510"/>
      <c r="C43" s="510"/>
      <c r="D43" s="1"/>
      <c r="E43" s="511"/>
      <c r="F43" s="511"/>
      <c r="G43" s="511"/>
      <c r="H43" s="511"/>
      <c r="I43" s="15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2:24" ht="24" customHeight="1">
      <c r="B44" s="1"/>
      <c r="C44" s="1"/>
      <c r="D44" s="151"/>
      <c r="F44" s="1"/>
      <c r="G44" s="1"/>
      <c r="H44" s="1"/>
      <c r="I44" s="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2:24">
      <c r="B45" s="110"/>
      <c r="C45" s="149"/>
      <c r="D45" s="150"/>
      <c r="E45" s="149"/>
      <c r="F45" s="110"/>
      <c r="G45" s="110"/>
      <c r="H45" s="110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2:24">
      <c r="B46" s="110"/>
      <c r="C46" s="111"/>
      <c r="D46" s="152"/>
      <c r="E46" s="111"/>
      <c r="F46" s="110"/>
      <c r="G46" s="110"/>
      <c r="H46" s="110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2:24">
      <c r="B47" s="110"/>
      <c r="C47" s="111"/>
      <c r="D47" s="152"/>
      <c r="E47" s="111"/>
      <c r="F47" s="110"/>
      <c r="G47" s="110"/>
      <c r="H47" s="110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2:24">
      <c r="B48" s="110"/>
      <c r="C48" s="111"/>
      <c r="D48" s="152"/>
      <c r="E48" s="111"/>
      <c r="F48" s="110"/>
      <c r="G48" s="110"/>
      <c r="H48" s="110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2:24">
      <c r="B49" s="110"/>
      <c r="C49" s="153"/>
      <c r="D49" s="154"/>
      <c r="E49" s="153"/>
      <c r="F49" s="110"/>
      <c r="G49" s="110"/>
      <c r="H49" s="110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2:24">
      <c r="B50" s="110"/>
      <c r="C50" s="153"/>
      <c r="D50" s="154"/>
      <c r="E50" s="153"/>
      <c r="F50" s="110"/>
      <c r="G50" s="110"/>
      <c r="H50" s="110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2:24">
      <c r="B51" s="110"/>
      <c r="C51" s="153"/>
      <c r="D51" s="154"/>
      <c r="E51" s="153"/>
      <c r="F51" s="110"/>
      <c r="G51" s="110"/>
      <c r="H51" s="110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2:24">
      <c r="B52" s="110"/>
      <c r="C52" s="153"/>
      <c r="D52" s="154"/>
      <c r="E52" s="153"/>
      <c r="F52" s="110"/>
      <c r="G52" s="110"/>
      <c r="H52" s="110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</row>
    <row r="53" spans="2:24">
      <c r="B53" s="110"/>
      <c r="C53" s="153"/>
      <c r="D53" s="154"/>
      <c r="E53" s="153"/>
      <c r="F53" s="110"/>
      <c r="G53" s="110"/>
      <c r="H53" s="110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</row>
    <row r="54" spans="2:24">
      <c r="B54" s="110"/>
      <c r="C54" s="153"/>
      <c r="D54" s="154"/>
      <c r="E54" s="153"/>
      <c r="F54" s="110"/>
      <c r="G54" s="110"/>
      <c r="H54" s="110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</row>
    <row r="55" spans="2:24">
      <c r="B55" s="110"/>
      <c r="C55" s="111"/>
      <c r="D55" s="152"/>
      <c r="E55" s="111"/>
      <c r="F55" s="110"/>
      <c r="G55" s="110"/>
      <c r="H55" s="110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</row>
    <row r="56" spans="2:24">
      <c r="B56" s="110"/>
      <c r="C56" s="111"/>
      <c r="D56" s="152"/>
      <c r="E56" s="111"/>
      <c r="F56" s="110"/>
      <c r="G56" s="110"/>
      <c r="H56" s="110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</row>
    <row r="57" spans="2:24">
      <c r="B57" s="110"/>
      <c r="C57" s="111"/>
      <c r="D57" s="152"/>
      <c r="E57" s="111"/>
      <c r="F57" s="110"/>
      <c r="G57" s="110"/>
      <c r="H57" s="110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</row>
    <row r="58" spans="2:24">
      <c r="B58" s="110"/>
      <c r="C58" s="153"/>
      <c r="D58" s="154"/>
      <c r="E58" s="153"/>
      <c r="F58" s="110"/>
      <c r="G58" s="110"/>
      <c r="H58" s="110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</row>
    <row r="59" spans="2:24">
      <c r="B59" s="110"/>
      <c r="C59" s="153"/>
      <c r="D59" s="154"/>
      <c r="E59" s="153"/>
      <c r="F59" s="110"/>
      <c r="G59" s="110"/>
      <c r="H59" s="110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</row>
    <row r="60" spans="2:24">
      <c r="B60" s="110"/>
      <c r="C60" s="153"/>
      <c r="D60" s="154"/>
      <c r="E60" s="153"/>
      <c r="F60" s="110"/>
      <c r="G60" s="110"/>
      <c r="H60" s="110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</row>
    <row r="61" spans="2:24">
      <c r="B61" s="110"/>
      <c r="C61" s="153"/>
      <c r="D61" s="154"/>
      <c r="E61" s="153"/>
      <c r="F61" s="110"/>
      <c r="G61" s="110"/>
      <c r="H61" s="110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</row>
    <row r="62" spans="2:24">
      <c r="B62" s="111"/>
      <c r="C62" s="111"/>
      <c r="D62" s="15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  <row r="63" spans="2:24">
      <c r="B63" s="111"/>
      <c r="C63" s="111"/>
      <c r="D63" s="15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</row>
    <row r="64" spans="2:24">
      <c r="B64" s="111"/>
      <c r="C64" s="111"/>
      <c r="D64" s="15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</row>
    <row r="65" spans="2:16">
      <c r="B65" s="111"/>
      <c r="C65" s="111"/>
      <c r="D65" s="15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</row>
    <row r="66" spans="2:16">
      <c r="B66" s="111"/>
      <c r="C66" s="111"/>
      <c r="D66" s="15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2:16">
      <c r="B67" s="111"/>
      <c r="C67" s="111"/>
      <c r="D67" s="15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</row>
    <row r="68" spans="2:16">
      <c r="B68" s="111"/>
      <c r="C68" s="111"/>
      <c r="D68" s="152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</row>
    <row r="69" spans="2:16">
      <c r="B69" s="111"/>
      <c r="C69" s="111"/>
      <c r="D69" s="152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</row>
    <row r="70" spans="2:16">
      <c r="B70" s="111"/>
      <c r="C70" s="111"/>
      <c r="D70" s="152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</row>
    <row r="71" spans="2:16">
      <c r="B71" s="111"/>
      <c r="C71" s="111"/>
      <c r="D71" s="152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</row>
    <row r="72" spans="2:16">
      <c r="B72" s="111"/>
      <c r="C72" s="111"/>
      <c r="D72" s="152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</row>
    <row r="73" spans="2:16">
      <c r="B73" s="111"/>
      <c r="C73" s="111"/>
      <c r="D73" s="152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</row>
    <row r="74" spans="2:16">
      <c r="B74" s="111"/>
      <c r="C74" s="111"/>
      <c r="D74" s="152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</row>
    <row r="75" spans="2:16">
      <c r="B75" s="111"/>
      <c r="C75" s="111"/>
      <c r="D75" s="152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</row>
    <row r="76" spans="2:16">
      <c r="B76" s="111"/>
      <c r="C76" s="111"/>
      <c r="D76" s="152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2:16">
      <c r="B77" s="111"/>
      <c r="C77" s="111"/>
      <c r="D77" s="152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  <row r="78" spans="2:16">
      <c r="B78" s="111"/>
      <c r="C78" s="111"/>
      <c r="D78" s="152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</row>
    <row r="79" spans="2:16">
      <c r="B79" s="111"/>
      <c r="C79" s="111"/>
      <c r="D79" s="152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</row>
    <row r="80" spans="2:16">
      <c r="B80" s="111"/>
      <c r="C80" s="111"/>
      <c r="D80" s="152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</row>
    <row r="81" spans="2:16">
      <c r="B81" s="111"/>
      <c r="C81" s="111"/>
      <c r="D81" s="152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</row>
    <row r="82" spans="2:16">
      <c r="B82" s="111"/>
      <c r="C82" s="111"/>
      <c r="D82" s="152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</row>
    <row r="83" spans="2:16">
      <c r="B83" s="111"/>
      <c r="C83" s="111"/>
      <c r="D83" s="152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2:16">
      <c r="B84" s="111"/>
      <c r="C84" s="111"/>
      <c r="D84" s="152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2:16">
      <c r="B85" s="111"/>
      <c r="C85" s="111"/>
      <c r="D85" s="152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2:16">
      <c r="B86" s="111"/>
      <c r="C86" s="111"/>
      <c r="D86" s="15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2:16">
      <c r="B87" s="111"/>
      <c r="C87" s="111"/>
      <c r="D87" s="15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2:16">
      <c r="B88" s="111"/>
      <c r="C88" s="111"/>
      <c r="D88" s="15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2:16">
      <c r="B89" s="111"/>
      <c r="C89" s="111"/>
      <c r="D89" s="15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2:16">
      <c r="B90" s="111"/>
      <c r="C90" s="111"/>
      <c r="D90" s="15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</row>
    <row r="91" spans="2:16">
      <c r="B91" s="111"/>
      <c r="C91" s="111"/>
      <c r="D91" s="15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</row>
    <row r="92" spans="2:16">
      <c r="B92" s="111"/>
      <c r="C92" s="111"/>
      <c r="D92" s="15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</row>
    <row r="93" spans="2:16">
      <c r="B93" s="111"/>
      <c r="C93" s="111"/>
      <c r="D93" s="15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</row>
    <row r="94" spans="2:16">
      <c r="B94" s="111"/>
      <c r="C94" s="111"/>
      <c r="D94" s="15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</row>
    <row r="95" spans="2:16">
      <c r="B95" s="111"/>
      <c r="C95" s="111"/>
      <c r="D95" s="15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</row>
    <row r="96" spans="2:16">
      <c r="B96" s="111"/>
      <c r="C96" s="111"/>
      <c r="D96" s="152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</row>
    <row r="97" spans="2:16">
      <c r="B97" s="111"/>
      <c r="C97" s="111"/>
      <c r="D97" s="152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</row>
  </sheetData>
  <mergeCells count="22">
    <mergeCell ref="B2:H2"/>
    <mergeCell ref="B4:B5"/>
    <mergeCell ref="C4:C5"/>
    <mergeCell ref="D4:D5"/>
    <mergeCell ref="E4:E5"/>
    <mergeCell ref="F4:G4"/>
    <mergeCell ref="H4:H5"/>
    <mergeCell ref="S4:S5"/>
    <mergeCell ref="T4:T5"/>
    <mergeCell ref="C41:F41"/>
    <mergeCell ref="B43:C43"/>
    <mergeCell ref="E43:H43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</mergeCells>
  <printOptions horizontalCentered="1"/>
  <pageMargins left="0" right="0" top="0.59027777777777801" bottom="0.39374999999999999" header="0.51180555555555496" footer="0.51180555555555496"/>
  <pageSetup scale="52" firstPageNumber="0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AMJ31"/>
  <sheetViews>
    <sheetView showGridLines="0" zoomScale="75" zoomScaleNormal="75" zoomScalePageLayoutView="86" workbookViewId="0">
      <selection activeCell="J16" sqref="J16:L16"/>
    </sheetView>
  </sheetViews>
  <sheetFormatPr defaultColWidth="9.140625" defaultRowHeight="15.75"/>
  <cols>
    <col min="1" max="1" width="3.140625" style="104" customWidth="1"/>
    <col min="2" max="2" width="9.140625" style="104"/>
    <col min="3" max="3" width="50.7109375" style="104" customWidth="1"/>
    <col min="4" max="5" width="12.7109375" style="104" customWidth="1"/>
    <col min="6" max="6" width="15.42578125" style="104" customWidth="1"/>
    <col min="7" max="8" width="12.7109375" style="104" customWidth="1"/>
    <col min="9" max="9" width="15.42578125" style="104" customWidth="1"/>
    <col min="10" max="11" width="12.7109375" style="104" customWidth="1"/>
    <col min="12" max="12" width="15.42578125" style="104" customWidth="1"/>
    <col min="13" max="13" width="35" style="111" customWidth="1"/>
    <col min="14" max="14" width="14.7109375" style="111" customWidth="1"/>
    <col min="15" max="15" width="15.85546875" style="111" customWidth="1"/>
    <col min="16" max="16" width="12.28515625" style="104" customWidth="1"/>
    <col min="17" max="17" width="13.42578125" style="104" customWidth="1"/>
    <col min="18" max="18" width="11.28515625" style="104" customWidth="1"/>
    <col min="19" max="19" width="12.42578125" style="104" customWidth="1"/>
    <col min="20" max="20" width="14.42578125" style="104" customWidth="1"/>
    <col min="21" max="21" width="15.140625" style="104" customWidth="1"/>
    <col min="22" max="22" width="11.28515625" style="104" customWidth="1"/>
    <col min="23" max="23" width="13.140625" style="104" customWidth="1"/>
    <col min="24" max="24" width="13" style="104" customWidth="1"/>
    <col min="25" max="25" width="14.140625" style="104" customWidth="1"/>
    <col min="26" max="26" width="26.5703125" style="104" customWidth="1"/>
    <col min="27" max="1024" width="9.140625" style="104"/>
  </cols>
  <sheetData>
    <row r="2" spans="2:24" ht="18.75">
      <c r="L2" s="106" t="s">
        <v>548</v>
      </c>
    </row>
    <row r="4" spans="2:24" ht="18.75">
      <c r="B4" s="527" t="s">
        <v>549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156"/>
      <c r="N4" s="156"/>
      <c r="O4" s="156"/>
    </row>
    <row r="5" spans="2:24" ht="16.5" customHeight="1"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7"/>
    </row>
    <row r="6" spans="2:24" ht="25.5" customHeight="1">
      <c r="B6" s="528" t="s">
        <v>481</v>
      </c>
      <c r="C6" s="528" t="s">
        <v>550</v>
      </c>
      <c r="D6" s="529" t="s">
        <v>551</v>
      </c>
      <c r="E6" s="529"/>
      <c r="F6" s="529"/>
      <c r="G6" s="529" t="s">
        <v>552</v>
      </c>
      <c r="H6" s="529"/>
      <c r="I6" s="529"/>
      <c r="J6" s="530" t="s">
        <v>553</v>
      </c>
      <c r="K6" s="530"/>
      <c r="L6" s="530"/>
      <c r="M6" s="158"/>
      <c r="N6" s="158"/>
      <c r="O6" s="512"/>
      <c r="P6" s="508"/>
      <c r="Q6" s="512"/>
      <c r="R6" s="508"/>
      <c r="S6" s="512"/>
      <c r="T6" s="508"/>
      <c r="U6" s="512"/>
      <c r="V6" s="508"/>
      <c r="W6" s="508"/>
      <c r="X6" s="508"/>
    </row>
    <row r="7" spans="2:24" ht="36.75" customHeight="1">
      <c r="B7" s="528"/>
      <c r="C7" s="528"/>
      <c r="D7" s="529"/>
      <c r="E7" s="529"/>
      <c r="F7" s="529"/>
      <c r="G7" s="529"/>
      <c r="H7" s="529"/>
      <c r="I7" s="529"/>
      <c r="J7" s="530"/>
      <c r="K7" s="530"/>
      <c r="L7" s="530"/>
      <c r="M7" s="159"/>
      <c r="N7" s="158"/>
      <c r="O7" s="512"/>
      <c r="P7" s="512"/>
      <c r="Q7" s="512"/>
      <c r="R7" s="512"/>
      <c r="S7" s="512"/>
      <c r="T7" s="508"/>
      <c r="U7" s="512"/>
      <c r="V7" s="508"/>
      <c r="W7" s="508"/>
      <c r="X7" s="508"/>
    </row>
    <row r="8" spans="2:24" s="114" customFormat="1" ht="36.75" customHeight="1">
      <c r="B8" s="160"/>
      <c r="C8" s="161" t="s">
        <v>755</v>
      </c>
      <c r="D8" s="526">
        <v>30</v>
      </c>
      <c r="E8" s="526"/>
      <c r="F8" s="526"/>
      <c r="G8" s="526">
        <v>5</v>
      </c>
      <c r="H8" s="526"/>
      <c r="I8" s="526"/>
      <c r="J8" s="526">
        <v>0</v>
      </c>
      <c r="K8" s="526"/>
      <c r="L8" s="526"/>
      <c r="M8" s="162"/>
      <c r="N8" s="162"/>
      <c r="O8" s="163"/>
      <c r="P8" s="163"/>
      <c r="Q8" s="163"/>
      <c r="R8" s="163"/>
      <c r="S8" s="163"/>
      <c r="T8" s="143"/>
      <c r="U8" s="163"/>
      <c r="V8" s="143"/>
      <c r="W8" s="143"/>
      <c r="X8" s="143"/>
    </row>
    <row r="9" spans="2:24" s="114" customFormat="1" ht="24.95" customHeight="1">
      <c r="B9" s="164"/>
      <c r="C9" s="165" t="s">
        <v>554</v>
      </c>
      <c r="D9" s="525"/>
      <c r="E9" s="525"/>
      <c r="F9" s="525"/>
      <c r="G9" s="522">
        <v>2</v>
      </c>
      <c r="H9" s="522"/>
      <c r="I9" s="522"/>
      <c r="J9" s="522"/>
      <c r="K9" s="522"/>
      <c r="L9" s="522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2:24" s="114" customFormat="1" ht="24.95" customHeight="1">
      <c r="B10" s="164" t="s">
        <v>483</v>
      </c>
      <c r="C10" s="166" t="s">
        <v>555</v>
      </c>
      <c r="D10" s="525"/>
      <c r="E10" s="525"/>
      <c r="F10" s="525"/>
      <c r="G10" s="522" t="s">
        <v>758</v>
      </c>
      <c r="H10" s="522"/>
      <c r="I10" s="522"/>
      <c r="J10" s="522"/>
      <c r="K10" s="522"/>
      <c r="L10" s="522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2:24" s="114" customFormat="1" ht="24.95" customHeight="1">
      <c r="B11" s="164" t="s">
        <v>485</v>
      </c>
      <c r="C11" s="166"/>
      <c r="D11" s="525"/>
      <c r="E11" s="525"/>
      <c r="F11" s="525"/>
      <c r="G11" s="522"/>
      <c r="H11" s="522"/>
      <c r="I11" s="522"/>
      <c r="J11" s="522"/>
      <c r="K11" s="522"/>
      <c r="L11" s="522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2:24" s="114" customFormat="1" ht="24.95" customHeight="1">
      <c r="B12" s="164" t="s">
        <v>487</v>
      </c>
      <c r="C12" s="166"/>
      <c r="D12" s="525"/>
      <c r="E12" s="525"/>
      <c r="F12" s="525"/>
      <c r="G12" s="522"/>
      <c r="H12" s="522"/>
      <c r="I12" s="522"/>
      <c r="J12" s="522"/>
      <c r="K12" s="522"/>
      <c r="L12" s="522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r="13" spans="2:24" s="114" customFormat="1" ht="24.95" customHeight="1">
      <c r="B13" s="164" t="s">
        <v>489</v>
      </c>
      <c r="C13" s="166"/>
      <c r="D13" s="167"/>
      <c r="E13" s="168"/>
      <c r="F13" s="169"/>
      <c r="G13" s="170"/>
      <c r="H13" s="168"/>
      <c r="I13" s="169"/>
      <c r="J13" s="170"/>
      <c r="K13" s="168"/>
      <c r="L13" s="169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</row>
    <row r="14" spans="2:24" s="114" customFormat="1" ht="24.95" customHeight="1">
      <c r="B14" s="164" t="s">
        <v>556</v>
      </c>
      <c r="C14" s="166"/>
      <c r="D14" s="525"/>
      <c r="E14" s="525"/>
      <c r="F14" s="525"/>
      <c r="G14" s="522"/>
      <c r="H14" s="522"/>
      <c r="I14" s="522"/>
      <c r="J14" s="522"/>
      <c r="K14" s="522"/>
      <c r="L14" s="522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</row>
    <row r="15" spans="2:24" s="114" customFormat="1" ht="4.5" customHeight="1">
      <c r="B15" s="171"/>
      <c r="C15" s="172"/>
      <c r="D15" s="173"/>
      <c r="E15" s="174"/>
      <c r="F15" s="175"/>
      <c r="G15" s="173"/>
      <c r="H15" s="174"/>
      <c r="I15" s="175"/>
      <c r="J15" s="176"/>
      <c r="K15" s="174"/>
      <c r="L15" s="175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r="16" spans="2:24" s="114" customFormat="1" ht="24.95" customHeight="1">
      <c r="B16" s="164"/>
      <c r="C16" s="165" t="s">
        <v>557</v>
      </c>
      <c r="D16" s="525">
        <v>1</v>
      </c>
      <c r="E16" s="525"/>
      <c r="F16" s="525"/>
      <c r="G16" s="522"/>
      <c r="H16" s="522"/>
      <c r="I16" s="522"/>
      <c r="J16" s="522"/>
      <c r="K16" s="522"/>
      <c r="L16" s="522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</row>
    <row r="17" spans="2:25" s="114" customFormat="1" ht="24.95" customHeight="1">
      <c r="B17" s="164" t="s">
        <v>483</v>
      </c>
      <c r="C17" s="177" t="s">
        <v>555</v>
      </c>
      <c r="D17" s="525" t="s">
        <v>756</v>
      </c>
      <c r="E17" s="525"/>
      <c r="F17" s="525"/>
      <c r="G17" s="522"/>
      <c r="H17" s="522"/>
      <c r="I17" s="522"/>
      <c r="J17" s="522"/>
      <c r="K17" s="522"/>
      <c r="L17" s="522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spans="2:25" s="114" customFormat="1" ht="24.95" customHeight="1">
      <c r="B18" s="164" t="s">
        <v>485</v>
      </c>
      <c r="C18" s="177"/>
      <c r="D18" s="525"/>
      <c r="E18" s="525"/>
      <c r="F18" s="525"/>
      <c r="G18" s="522"/>
      <c r="H18" s="522"/>
      <c r="I18" s="522"/>
      <c r="J18" s="522"/>
      <c r="K18" s="522"/>
      <c r="L18" s="522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2:25" s="114" customFormat="1" ht="24.95" customHeight="1">
      <c r="B19" s="178" t="s">
        <v>487</v>
      </c>
      <c r="C19" s="179"/>
      <c r="D19" s="167"/>
      <c r="E19" s="168"/>
      <c r="F19" s="169"/>
      <c r="G19" s="170"/>
      <c r="H19" s="168"/>
      <c r="I19" s="169"/>
      <c r="J19" s="170"/>
      <c r="K19" s="168"/>
      <c r="L19" s="169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</row>
    <row r="20" spans="2:25" s="114" customFormat="1" ht="24.95" customHeight="1">
      <c r="B20" s="178" t="s">
        <v>489</v>
      </c>
      <c r="C20" s="179"/>
      <c r="D20" s="525"/>
      <c r="E20" s="525"/>
      <c r="F20" s="525"/>
      <c r="G20" s="522"/>
      <c r="H20" s="522"/>
      <c r="I20" s="522"/>
      <c r="J20" s="522"/>
      <c r="K20" s="522"/>
      <c r="L20" s="522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spans="2:25" s="114" customFormat="1" ht="24.95" customHeight="1">
      <c r="B21" s="164" t="s">
        <v>556</v>
      </c>
      <c r="C21" s="166"/>
      <c r="D21" s="521"/>
      <c r="E21" s="521"/>
      <c r="F21" s="521"/>
      <c r="G21" s="522"/>
      <c r="H21" s="522"/>
      <c r="I21" s="522"/>
      <c r="J21" s="522"/>
      <c r="K21" s="522"/>
      <c r="L21" s="522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2:25" s="180" customFormat="1" ht="36.75" customHeight="1">
      <c r="B22" s="523"/>
      <c r="C22" s="524" t="s">
        <v>757</v>
      </c>
      <c r="D22" s="181" t="s">
        <v>558</v>
      </c>
      <c r="E22" s="182" t="s">
        <v>559</v>
      </c>
      <c r="F22" s="183" t="s">
        <v>560</v>
      </c>
      <c r="G22" s="184" t="s">
        <v>558</v>
      </c>
      <c r="H22" s="182" t="s">
        <v>559</v>
      </c>
      <c r="I22" s="185" t="s">
        <v>560</v>
      </c>
      <c r="J22" s="181" t="s">
        <v>558</v>
      </c>
      <c r="K22" s="182" t="s">
        <v>559</v>
      </c>
      <c r="L22" s="185" t="s">
        <v>560</v>
      </c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</row>
    <row r="23" spans="2:25" s="180" customFormat="1" ht="36.75" customHeight="1">
      <c r="B23" s="523"/>
      <c r="C23" s="524"/>
      <c r="D23" s="187">
        <v>31</v>
      </c>
      <c r="E23" s="188">
        <v>11</v>
      </c>
      <c r="F23" s="188">
        <v>20</v>
      </c>
      <c r="G23" s="189">
        <v>3</v>
      </c>
      <c r="H23" s="188">
        <v>0</v>
      </c>
      <c r="I23" s="190">
        <v>3</v>
      </c>
      <c r="J23" s="187">
        <v>0</v>
      </c>
      <c r="K23" s="188">
        <v>0</v>
      </c>
      <c r="L23" s="190">
        <v>0</v>
      </c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</row>
    <row r="24" spans="2:25" s="114" customFormat="1" ht="18.75">
      <c r="B24" s="191"/>
      <c r="C24" s="192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2:25" s="114" customFormat="1" ht="18.75"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</row>
    <row r="26" spans="2:25" s="114" customFormat="1" ht="18.75">
      <c r="C26" s="114" t="s">
        <v>561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</row>
    <row r="27" spans="2:25" s="114" customFormat="1" ht="18.75">
      <c r="C27" s="114" t="s">
        <v>562</v>
      </c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</row>
    <row r="28" spans="2:25" s="114" customFormat="1" ht="18.75"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</row>
    <row r="29" spans="2:25" s="114" customFormat="1" ht="18.75" customHeight="1"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</row>
    <row r="30" spans="2:25" s="114" customFormat="1" ht="18.75">
      <c r="C30" s="193"/>
      <c r="M30" s="520"/>
      <c r="N30" s="520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</row>
    <row r="31" spans="2:25" ht="18.75">
      <c r="D31" s="194"/>
      <c r="E31" s="194"/>
      <c r="F31" s="194"/>
      <c r="G31" s="194"/>
      <c r="H31" s="194"/>
      <c r="I31" s="194"/>
      <c r="J31" s="194"/>
      <c r="K31" s="194"/>
      <c r="L31" s="194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</sheetData>
  <mergeCells count="52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D20:F20"/>
    <mergeCell ref="G20:I20"/>
    <mergeCell ref="J20:L20"/>
    <mergeCell ref="M30:N30"/>
    <mergeCell ref="D21:F21"/>
    <mergeCell ref="G21:I21"/>
    <mergeCell ref="J21:L21"/>
    <mergeCell ref="B22:B23"/>
    <mergeCell ref="C22:C23"/>
  </mergeCells>
  <pageMargins left="0.47222222222222199" right="0.39374999999999999" top="0.98402777777777795" bottom="0.98402777777777795" header="0.51180555555555496" footer="0.51180555555555496"/>
  <pageSetup scale="6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B1:J31"/>
  <sheetViews>
    <sheetView showGridLines="0" zoomScalePageLayoutView="86" workbookViewId="0">
      <selection activeCell="G13" sqref="G13"/>
    </sheetView>
  </sheetViews>
  <sheetFormatPr defaultColWidth="8.7109375" defaultRowHeight="12.75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</cols>
  <sheetData>
    <row r="1" spans="2:10" ht="31.5" customHeight="1">
      <c r="G1" s="195"/>
      <c r="I1" s="533" t="s">
        <v>563</v>
      </c>
      <c r="J1" s="533"/>
    </row>
    <row r="2" spans="2:10" ht="15.75">
      <c r="G2" s="195"/>
    </row>
    <row r="4" spans="2:10" ht="18.75" customHeight="1">
      <c r="B4" s="534" t="s">
        <v>759</v>
      </c>
      <c r="C4" s="534"/>
      <c r="D4" s="534"/>
      <c r="E4" s="534"/>
      <c r="F4" s="534"/>
      <c r="G4" s="534"/>
      <c r="H4" s="196"/>
    </row>
    <row r="5" spans="2:10">
      <c r="B5" s="197"/>
      <c r="C5" s="198"/>
      <c r="D5" s="198"/>
      <c r="E5" s="198"/>
      <c r="F5" s="198"/>
      <c r="G5" s="199" t="s">
        <v>480</v>
      </c>
    </row>
    <row r="6" spans="2:10" ht="22.5" customHeight="1">
      <c r="B6" s="535"/>
      <c r="C6" s="535"/>
      <c r="D6" s="536" t="s">
        <v>421</v>
      </c>
      <c r="E6" s="536"/>
      <c r="F6" s="536" t="s">
        <v>7</v>
      </c>
      <c r="G6" s="536"/>
    </row>
    <row r="7" spans="2:10" ht="22.5" customHeight="1">
      <c r="B7" s="535"/>
      <c r="C7" s="535"/>
      <c r="D7" s="293" t="s">
        <v>564</v>
      </c>
      <c r="E7" s="202" t="s">
        <v>565</v>
      </c>
      <c r="F7" s="293" t="s">
        <v>564</v>
      </c>
      <c r="G7" s="202" t="s">
        <v>565</v>
      </c>
    </row>
    <row r="8" spans="2:10" ht="30" customHeight="1">
      <c r="B8" s="531" t="s">
        <v>566</v>
      </c>
      <c r="C8" s="203" t="s">
        <v>567</v>
      </c>
      <c r="D8" s="449">
        <v>45606</v>
      </c>
      <c r="E8" s="204">
        <v>33800</v>
      </c>
      <c r="F8" s="449">
        <v>48794</v>
      </c>
      <c r="G8" s="204">
        <v>36135</v>
      </c>
    </row>
    <row r="9" spans="2:10" ht="30" customHeight="1">
      <c r="B9" s="531"/>
      <c r="C9" s="205" t="s">
        <v>568</v>
      </c>
      <c r="D9" s="450">
        <v>94394</v>
      </c>
      <c r="E9" s="206">
        <v>68000</v>
      </c>
      <c r="F9" s="450">
        <v>96085</v>
      </c>
      <c r="G9" s="206">
        <v>69285</v>
      </c>
    </row>
    <row r="10" spans="2:10" ht="30" customHeight="1">
      <c r="B10" s="531"/>
      <c r="C10" s="207" t="s">
        <v>569</v>
      </c>
      <c r="D10" s="451">
        <f>SUM(D8+D9)/2</f>
        <v>70000</v>
      </c>
      <c r="E10" s="452">
        <f>SUM(E8+E9)/2</f>
        <v>50900</v>
      </c>
      <c r="F10" s="452">
        <f>SUM(F8+F9)/2</f>
        <v>72439.5</v>
      </c>
      <c r="G10" s="452">
        <f>SUM(G8+G9)/2</f>
        <v>52710</v>
      </c>
    </row>
    <row r="11" spans="2:10" ht="30" customHeight="1">
      <c r="B11" s="532" t="s">
        <v>570</v>
      </c>
      <c r="C11" s="203" t="s">
        <v>567</v>
      </c>
      <c r="D11" s="449">
        <v>98673</v>
      </c>
      <c r="E11" s="204">
        <v>71000</v>
      </c>
      <c r="F11" s="204">
        <v>97862</v>
      </c>
      <c r="G11" s="204">
        <v>70355</v>
      </c>
    </row>
    <row r="12" spans="2:10" ht="30" customHeight="1">
      <c r="B12" s="532"/>
      <c r="C12" s="205" t="s">
        <v>568</v>
      </c>
      <c r="D12" s="450">
        <v>108659</v>
      </c>
      <c r="E12" s="206">
        <v>78000</v>
      </c>
      <c r="F12" s="206">
        <v>112220</v>
      </c>
      <c r="G12" s="206">
        <v>80596</v>
      </c>
    </row>
    <row r="13" spans="2:10" ht="30" customHeight="1">
      <c r="B13" s="532"/>
      <c r="C13" s="207" t="s">
        <v>569</v>
      </c>
      <c r="D13" s="451">
        <f>SUM(D11+D12)/2</f>
        <v>103666</v>
      </c>
      <c r="E13" s="452">
        <f>SUM(E11+E12)/2</f>
        <v>74500</v>
      </c>
      <c r="F13" s="452">
        <f>SUM(F11+F12)/2</f>
        <v>105041</v>
      </c>
      <c r="G13" s="452">
        <f>SUM(G11+G12)/2</f>
        <v>75475.5</v>
      </c>
    </row>
    <row r="14" spans="2:10" ht="13.5" customHeight="1"/>
    <row r="15" spans="2:10">
      <c r="B15" s="3" t="s">
        <v>571</v>
      </c>
    </row>
    <row r="20" ht="13.5" customHeight="1"/>
    <row r="25" ht="36.75" customHeight="1"/>
    <row r="31" ht="18.75" customHeight="1"/>
  </sheetData>
  <mergeCells count="7">
    <mergeCell ref="B8:B10"/>
    <mergeCell ref="B11:B13"/>
    <mergeCell ref="I1:J1"/>
    <mergeCell ref="B4:G4"/>
    <mergeCell ref="B6:C7"/>
    <mergeCell ref="D6:E6"/>
    <mergeCell ref="F6:G6"/>
  </mergeCells>
  <printOptions horizontalCentered="1"/>
  <pageMargins left="0.47222222222222199" right="0.39374999999999999" top="0.98402777777777795" bottom="0.98402777777777795" header="0.51180555555555496" footer="0.51180555555555496"/>
  <pageSetup scale="80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37"/>
  <sheetViews>
    <sheetView showGridLines="0" topLeftCell="A4" zoomScale="85" zoomScaleNormal="85" workbookViewId="0">
      <selection activeCell="H31" sqref="H31"/>
    </sheetView>
  </sheetViews>
  <sheetFormatPr defaultColWidth="9.140625" defaultRowHeight="15.75"/>
  <cols>
    <col min="1" max="1" width="2.7109375" style="1" customWidth="1"/>
    <col min="2" max="2" width="39" style="1" customWidth="1"/>
    <col min="3" max="3" width="20.85546875" style="1" customWidth="1"/>
    <col min="4" max="9" width="30.140625" style="1" customWidth="1"/>
    <col min="10" max="10" width="18.85546875" style="1" customWidth="1"/>
    <col min="11" max="11" width="15.5703125" style="1" customWidth="1"/>
    <col min="12" max="258" width="9.140625" style="1"/>
    <col min="259" max="259" width="6.7109375" style="1" customWidth="1"/>
    <col min="260" max="265" width="30.140625" style="1" customWidth="1"/>
    <col min="266" max="266" width="18.85546875" style="1" customWidth="1"/>
    <col min="267" max="267" width="15.5703125" style="1" customWidth="1"/>
    <col min="268" max="514" width="9.140625" style="1"/>
    <col min="515" max="515" width="6.7109375" style="1" customWidth="1"/>
    <col min="516" max="521" width="30.140625" style="1" customWidth="1"/>
    <col min="522" max="522" width="18.85546875" style="1" customWidth="1"/>
    <col min="523" max="523" width="15.5703125" style="1" customWidth="1"/>
    <col min="524" max="770" width="9.140625" style="1"/>
    <col min="771" max="771" width="6.7109375" style="1" customWidth="1"/>
    <col min="772" max="777" width="30.140625" style="1" customWidth="1"/>
    <col min="778" max="778" width="18.85546875" style="1" customWidth="1"/>
    <col min="779" max="779" width="15.5703125" style="1" customWidth="1"/>
    <col min="780" max="1024" width="9.140625" style="1"/>
  </cols>
  <sheetData>
    <row r="1" spans="2:11">
      <c r="B1" s="208"/>
      <c r="C1" s="208"/>
      <c r="D1" s="208"/>
      <c r="E1" s="208"/>
      <c r="F1" s="208"/>
      <c r="G1" s="208"/>
      <c r="H1" s="208"/>
      <c r="I1" s="209" t="s">
        <v>572</v>
      </c>
    </row>
    <row r="2" spans="2:11">
      <c r="B2" s="208"/>
      <c r="C2" s="208"/>
      <c r="D2" s="208"/>
      <c r="E2" s="208"/>
      <c r="F2" s="208"/>
      <c r="G2" s="208"/>
      <c r="H2" s="208"/>
      <c r="I2" s="209"/>
    </row>
    <row r="3" spans="2:11" ht="20.25" customHeight="1">
      <c r="B3" s="541" t="s">
        <v>573</v>
      </c>
      <c r="C3" s="541"/>
      <c r="D3" s="541"/>
      <c r="E3" s="541"/>
      <c r="F3" s="541"/>
      <c r="G3" s="541"/>
      <c r="H3" s="541"/>
      <c r="I3" s="541"/>
      <c r="J3" s="210"/>
      <c r="K3" s="211"/>
    </row>
    <row r="4" spans="2:11">
      <c r="B4" s="212"/>
      <c r="C4" s="212"/>
      <c r="D4" s="212"/>
      <c r="E4" s="212"/>
      <c r="F4" s="212"/>
      <c r="G4" s="212"/>
      <c r="I4" s="213" t="s">
        <v>480</v>
      </c>
    </row>
    <row r="5" spans="2:11" s="214" customFormat="1" ht="44.25" customHeight="1">
      <c r="B5" s="529" t="s">
        <v>760</v>
      </c>
      <c r="C5" s="529"/>
      <c r="D5" s="529"/>
      <c r="E5" s="529"/>
      <c r="F5" s="529"/>
      <c r="G5" s="529"/>
      <c r="H5" s="529"/>
      <c r="I5" s="536" t="s">
        <v>574</v>
      </c>
      <c r="J5" s="215"/>
    </row>
    <row r="6" spans="2:11" s="214" customFormat="1" ht="47.25" customHeight="1">
      <c r="B6" s="216" t="s">
        <v>575</v>
      </c>
      <c r="C6" s="217" t="s">
        <v>576</v>
      </c>
      <c r="D6" s="217" t="s">
        <v>577</v>
      </c>
      <c r="E6" s="217" t="s">
        <v>578</v>
      </c>
      <c r="F6" s="200" t="s">
        <v>579</v>
      </c>
      <c r="G6" s="217" t="s">
        <v>580</v>
      </c>
      <c r="H6" s="217" t="s">
        <v>581</v>
      </c>
      <c r="I6" s="536"/>
      <c r="J6" s="215"/>
    </row>
    <row r="7" spans="2:11" s="214" customFormat="1" ht="20.100000000000001" customHeight="1">
      <c r="B7" s="218" t="s">
        <v>761</v>
      </c>
      <c r="C7" s="218"/>
      <c r="D7" s="455" t="s">
        <v>762</v>
      </c>
      <c r="E7" s="219">
        <v>375000</v>
      </c>
      <c r="F7" s="219">
        <v>750000</v>
      </c>
      <c r="G7" s="219">
        <v>1125000</v>
      </c>
      <c r="H7" s="220">
        <v>1500000</v>
      </c>
      <c r="I7" s="221">
        <v>0</v>
      </c>
      <c r="J7" s="215"/>
    </row>
    <row r="8" spans="2:11" s="214" customFormat="1" ht="20.100000000000001" customHeight="1">
      <c r="B8" s="218" t="s">
        <v>763</v>
      </c>
      <c r="C8" s="218"/>
      <c r="D8" s="453" t="s">
        <v>762</v>
      </c>
      <c r="E8" s="219">
        <v>2250000</v>
      </c>
      <c r="F8" s="219">
        <v>4500000</v>
      </c>
      <c r="G8" s="219">
        <v>6750000</v>
      </c>
      <c r="H8" s="220">
        <v>9000000</v>
      </c>
      <c r="I8" s="221">
        <v>0</v>
      </c>
      <c r="J8" s="215"/>
    </row>
    <row r="9" spans="2:11" s="214" customFormat="1" ht="20.100000000000001" customHeight="1">
      <c r="B9" s="218" t="s">
        <v>764</v>
      </c>
      <c r="C9" s="218"/>
      <c r="D9" s="453" t="s">
        <v>762</v>
      </c>
      <c r="E9" s="219">
        <v>750000</v>
      </c>
      <c r="F9" s="219">
        <v>1500000</v>
      </c>
      <c r="G9" s="219">
        <v>2250000</v>
      </c>
      <c r="H9" s="220">
        <v>3000000</v>
      </c>
      <c r="I9" s="221">
        <v>0</v>
      </c>
      <c r="J9" s="215"/>
    </row>
    <row r="10" spans="2:11" s="214" customFormat="1" ht="20.100000000000001" customHeight="1">
      <c r="B10" s="222" t="s">
        <v>765</v>
      </c>
      <c r="C10" s="223"/>
      <c r="D10" s="454" t="s">
        <v>762</v>
      </c>
      <c r="E10" s="219">
        <v>625000</v>
      </c>
      <c r="F10" s="219">
        <v>1250000</v>
      </c>
      <c r="G10" s="219">
        <v>1875000</v>
      </c>
      <c r="H10" s="220">
        <v>2500000</v>
      </c>
      <c r="I10" s="221">
        <v>0</v>
      </c>
      <c r="J10" s="215"/>
    </row>
    <row r="11" spans="2:11" s="214" customFormat="1" ht="20.100000000000001" customHeight="1">
      <c r="B11" s="222" t="s">
        <v>582</v>
      </c>
      <c r="C11" s="223"/>
      <c r="D11" s="223"/>
      <c r="E11" s="219"/>
      <c r="F11" s="219"/>
      <c r="G11" s="219"/>
      <c r="H11" s="220"/>
      <c r="I11" s="221"/>
      <c r="J11" s="215"/>
    </row>
    <row r="12" spans="2:11" s="214" customFormat="1" ht="20.100000000000001" customHeight="1">
      <c r="B12" s="224" t="s">
        <v>582</v>
      </c>
      <c r="C12" s="224"/>
      <c r="D12" s="224"/>
      <c r="E12" s="225"/>
      <c r="F12" s="225"/>
      <c r="G12" s="225"/>
      <c r="H12" s="225"/>
      <c r="I12" s="226"/>
      <c r="J12" s="215"/>
    </row>
    <row r="13" spans="2:11" s="214" customFormat="1" ht="30" customHeight="1">
      <c r="B13" s="540" t="s">
        <v>583</v>
      </c>
      <c r="C13" s="540"/>
      <c r="D13" s="540"/>
      <c r="E13" s="227">
        <v>4000000</v>
      </c>
      <c r="F13" s="227">
        <v>8000000</v>
      </c>
      <c r="G13" s="227">
        <v>12000000</v>
      </c>
      <c r="H13" s="227">
        <v>16000000</v>
      </c>
      <c r="I13" s="227">
        <v>0</v>
      </c>
      <c r="J13" s="215"/>
    </row>
    <row r="14" spans="2:11">
      <c r="I14" s="228"/>
    </row>
    <row r="15" spans="2:11">
      <c r="B15" s="542" t="s">
        <v>584</v>
      </c>
      <c r="C15" s="542"/>
      <c r="D15" s="542"/>
      <c r="E15" s="542"/>
      <c r="F15" s="542"/>
      <c r="G15" s="542"/>
      <c r="H15" s="542"/>
      <c r="I15" s="229"/>
    </row>
    <row r="16" spans="2:11">
      <c r="B16" s="89"/>
      <c r="C16" s="89"/>
      <c r="D16" s="89"/>
    </row>
    <row r="19" spans="2:12">
      <c r="I19" s="230"/>
      <c r="J19" s="230"/>
      <c r="K19" s="230"/>
    </row>
    <row r="20" spans="2:12">
      <c r="B20" s="231"/>
      <c r="C20" s="231"/>
      <c r="D20" s="231"/>
      <c r="E20" s="231"/>
      <c r="F20" s="231"/>
      <c r="G20" s="231"/>
      <c r="H20" s="231"/>
      <c r="I20" s="213" t="s">
        <v>480</v>
      </c>
    </row>
    <row r="21" spans="2:12" s="214" customFormat="1" ht="36" customHeight="1">
      <c r="B21" s="538" t="s">
        <v>766</v>
      </c>
      <c r="C21" s="538"/>
      <c r="D21" s="538"/>
      <c r="E21" s="538"/>
      <c r="F21" s="538"/>
      <c r="G21" s="538"/>
      <c r="H21" s="538"/>
      <c r="I21" s="538"/>
      <c r="L21" s="232"/>
    </row>
    <row r="22" spans="2:12" s="214" customFormat="1" ht="49.5" customHeight="1">
      <c r="B22" s="539" t="s">
        <v>585</v>
      </c>
      <c r="C22" s="536" t="s">
        <v>576</v>
      </c>
      <c r="D22" s="536" t="s">
        <v>586</v>
      </c>
      <c r="E22" s="233" t="s">
        <v>587</v>
      </c>
      <c r="F22" s="233" t="s">
        <v>588</v>
      </c>
      <c r="G22" s="233" t="s">
        <v>589</v>
      </c>
      <c r="H22" s="233" t="s">
        <v>590</v>
      </c>
      <c r="I22" s="234" t="s">
        <v>574</v>
      </c>
    </row>
    <row r="23" spans="2:12" s="214" customFormat="1" ht="18.75">
      <c r="B23" s="539"/>
      <c r="C23" s="536"/>
      <c r="D23" s="536"/>
      <c r="E23" s="235">
        <v>1</v>
      </c>
      <c r="F23" s="235">
        <v>2</v>
      </c>
      <c r="G23" s="235">
        <v>3</v>
      </c>
      <c r="H23" s="235" t="s">
        <v>591</v>
      </c>
      <c r="I23" s="236">
        <v>5</v>
      </c>
    </row>
    <row r="24" spans="2:12" s="214" customFormat="1" ht="20.100000000000001" customHeight="1">
      <c r="B24" s="218" t="s">
        <v>761</v>
      </c>
      <c r="C24" s="218"/>
      <c r="D24" s="453" t="s">
        <v>762</v>
      </c>
      <c r="E24" s="220">
        <v>750000</v>
      </c>
      <c r="F24" s="219">
        <v>717600</v>
      </c>
      <c r="G24" s="219">
        <v>717600</v>
      </c>
      <c r="H24" s="220">
        <v>0</v>
      </c>
      <c r="I24" s="221">
        <v>0</v>
      </c>
    </row>
    <row r="25" spans="2:12" s="214" customFormat="1" ht="20.100000000000001" customHeight="1">
      <c r="B25" s="218" t="s">
        <v>763</v>
      </c>
      <c r="C25" s="218"/>
      <c r="D25" s="453" t="s">
        <v>762</v>
      </c>
      <c r="E25" s="220">
        <v>4500000</v>
      </c>
      <c r="F25" s="219">
        <v>5643015</v>
      </c>
      <c r="G25" s="219">
        <v>5643015</v>
      </c>
      <c r="H25" s="220">
        <v>0</v>
      </c>
      <c r="I25" s="221">
        <v>0</v>
      </c>
    </row>
    <row r="26" spans="2:12" s="214" customFormat="1" ht="20.100000000000001" customHeight="1">
      <c r="B26" s="218" t="s">
        <v>764</v>
      </c>
      <c r="C26" s="218"/>
      <c r="D26" s="453" t="s">
        <v>762</v>
      </c>
      <c r="E26" s="220">
        <v>1500000</v>
      </c>
      <c r="F26" s="219">
        <v>1398042</v>
      </c>
      <c r="G26" s="220">
        <v>1398042</v>
      </c>
      <c r="H26" s="220">
        <v>0</v>
      </c>
      <c r="I26" s="221">
        <v>0</v>
      </c>
    </row>
    <row r="27" spans="2:12" s="214" customFormat="1" ht="20.100000000000001" customHeight="1">
      <c r="B27" s="222" t="s">
        <v>765</v>
      </c>
      <c r="C27" s="223"/>
      <c r="D27" s="453" t="s">
        <v>762</v>
      </c>
      <c r="E27" s="220">
        <v>1250000</v>
      </c>
      <c r="F27" s="219">
        <v>1198795</v>
      </c>
      <c r="G27" s="220">
        <v>1198795</v>
      </c>
      <c r="H27" s="220">
        <v>0</v>
      </c>
      <c r="I27" s="221">
        <v>0</v>
      </c>
    </row>
    <row r="28" spans="2:12" s="214" customFormat="1" ht="20.100000000000001" customHeight="1">
      <c r="B28" s="222" t="s">
        <v>582</v>
      </c>
      <c r="C28" s="223"/>
      <c r="D28" s="223"/>
      <c r="E28" s="219"/>
      <c r="F28" s="219"/>
      <c r="G28" s="219"/>
      <c r="H28" s="220"/>
      <c r="I28" s="221"/>
    </row>
    <row r="29" spans="2:12" s="214" customFormat="1" ht="20.100000000000001" customHeight="1">
      <c r="B29" s="224" t="s">
        <v>582</v>
      </c>
      <c r="C29" s="224"/>
      <c r="D29" s="224"/>
      <c r="E29" s="225"/>
      <c r="F29" s="225"/>
      <c r="G29" s="225"/>
      <c r="H29" s="225"/>
      <c r="I29" s="226"/>
    </row>
    <row r="30" spans="2:12" s="214" customFormat="1" ht="30" customHeight="1">
      <c r="B30" s="540" t="s">
        <v>583</v>
      </c>
      <c r="C30" s="540"/>
      <c r="D30" s="540"/>
      <c r="E30" s="227">
        <f>SUM(E24:E29)</f>
        <v>8000000</v>
      </c>
      <c r="F30" s="227">
        <f>SUM(F24:F29)</f>
        <v>8957452</v>
      </c>
      <c r="G30" s="227">
        <f>SUM(G24:G29)</f>
        <v>8957452</v>
      </c>
      <c r="H30" s="227">
        <v>0</v>
      </c>
      <c r="I30" s="227">
        <v>0</v>
      </c>
      <c r="J30" s="215"/>
    </row>
    <row r="31" spans="2:12" s="214" customFormat="1" ht="18.75">
      <c r="B31" s="147"/>
      <c r="C31" s="147"/>
      <c r="D31" s="147"/>
      <c r="E31" s="237"/>
      <c r="F31" s="237"/>
      <c r="G31" s="237"/>
      <c r="H31" s="237"/>
      <c r="I31" s="238"/>
    </row>
    <row r="32" spans="2:12" s="214" customFormat="1" ht="18.75">
      <c r="B32" s="147"/>
      <c r="C32" s="147"/>
      <c r="D32" s="147"/>
      <c r="E32" s="237"/>
      <c r="F32" s="237"/>
      <c r="G32" s="237"/>
      <c r="H32" s="237"/>
      <c r="I32" s="238"/>
    </row>
    <row r="33" spans="2:9" s="214" customFormat="1" ht="18" customHeight="1">
      <c r="B33" s="537" t="s">
        <v>592</v>
      </c>
      <c r="C33" s="537"/>
      <c r="D33" s="537"/>
      <c r="E33" s="537"/>
      <c r="F33" s="537"/>
      <c r="G33" s="537"/>
      <c r="H33" s="537"/>
      <c r="I33" s="238"/>
    </row>
    <row r="34" spans="2:9" s="214" customFormat="1" ht="18.75" customHeight="1">
      <c r="B34" s="537" t="s">
        <v>571</v>
      </c>
      <c r="C34" s="537"/>
      <c r="D34" s="537"/>
      <c r="E34" s="537"/>
      <c r="F34" s="537"/>
      <c r="G34" s="537"/>
      <c r="H34" s="537"/>
      <c r="I34" s="238"/>
    </row>
    <row r="35" spans="2:9" s="214" customFormat="1" ht="18.75">
      <c r="B35" s="147"/>
      <c r="C35" s="147"/>
      <c r="D35" s="147"/>
      <c r="E35" s="237"/>
      <c r="F35" s="237"/>
      <c r="G35" s="237"/>
      <c r="H35" s="237"/>
      <c r="I35" s="238"/>
    </row>
    <row r="36" spans="2:9" s="214" customFormat="1" ht="18.75">
      <c r="B36" s="147"/>
      <c r="C36" s="147"/>
      <c r="D36" s="147"/>
      <c r="E36" s="237"/>
      <c r="F36" s="237"/>
      <c r="G36" s="237"/>
      <c r="H36" s="237"/>
      <c r="I36" s="238"/>
    </row>
    <row r="37" spans="2:9" s="214" customFormat="1" ht="18.75">
      <c r="B37" s="239"/>
      <c r="C37" s="239"/>
      <c r="D37" s="239"/>
      <c r="E37" s="240"/>
      <c r="F37" s="241"/>
      <c r="G37" s="148"/>
      <c r="H37" s="242"/>
      <c r="I37" s="242"/>
    </row>
  </sheetData>
  <mergeCells count="12">
    <mergeCell ref="B3:I3"/>
    <mergeCell ref="B5:H5"/>
    <mergeCell ref="I5:I6"/>
    <mergeCell ref="B13:D13"/>
    <mergeCell ref="B15:H15"/>
    <mergeCell ref="B33:H33"/>
    <mergeCell ref="B34:H34"/>
    <mergeCell ref="B21:I21"/>
    <mergeCell ref="B22:B23"/>
    <mergeCell ref="C22:C23"/>
    <mergeCell ref="D22:D23"/>
    <mergeCell ref="B30:D30"/>
  </mergeCells>
  <pageMargins left="0.118055555555556" right="0.118055555555556" top="0.74791666666666701" bottom="0.74791666666666701" header="0.51180555555555496" footer="0.51180555555555496"/>
  <pageSetup scale="55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MJ34"/>
  <sheetViews>
    <sheetView showGridLines="0" topLeftCell="B4" zoomScalePageLayoutView="75" workbookViewId="0">
      <selection activeCell="H16" sqref="H16"/>
    </sheetView>
  </sheetViews>
  <sheetFormatPr defaultColWidth="9.140625" defaultRowHeight="15.75"/>
  <cols>
    <col min="1" max="1" width="5.5703125" style="104" customWidth="1"/>
    <col min="2" max="2" width="7.28515625" style="104" customWidth="1"/>
    <col min="3" max="3" width="22.7109375" style="104" customWidth="1"/>
    <col min="4" max="8" width="20.7109375" style="104" customWidth="1"/>
    <col min="9" max="9" width="18.7109375" style="104" customWidth="1"/>
    <col min="10" max="10" width="19.85546875" style="104" customWidth="1"/>
    <col min="11" max="11" width="14.7109375" style="104" customWidth="1"/>
    <col min="12" max="12" width="29.85546875" style="104" customWidth="1"/>
    <col min="13" max="13" width="34.28515625" style="104" customWidth="1"/>
    <col min="14" max="14" width="27.140625" style="104" customWidth="1"/>
    <col min="15" max="15" width="36.85546875" style="104" customWidth="1"/>
    <col min="16" max="1024" width="9.140625" style="104"/>
  </cols>
  <sheetData>
    <row r="1" spans="2:18" s="209" customFormat="1" ht="27.75" customHeight="1"/>
    <row r="2" spans="2:18">
      <c r="B2" s="107"/>
      <c r="H2" s="209"/>
      <c r="K2" s="209" t="s">
        <v>593</v>
      </c>
      <c r="N2" s="547"/>
      <c r="O2" s="547"/>
    </row>
    <row r="3" spans="2:18">
      <c r="B3" s="107"/>
      <c r="N3" s="107"/>
      <c r="O3" s="243"/>
    </row>
    <row r="4" spans="2:18"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8" ht="20.25">
      <c r="B5" s="548" t="s">
        <v>594</v>
      </c>
      <c r="C5" s="548"/>
      <c r="D5" s="548"/>
      <c r="E5" s="548"/>
      <c r="F5" s="548"/>
      <c r="G5" s="548"/>
      <c r="H5" s="548"/>
      <c r="I5" s="548"/>
      <c r="J5" s="244"/>
      <c r="K5" s="244"/>
      <c r="L5" s="244"/>
      <c r="M5" s="244"/>
      <c r="N5" s="244"/>
      <c r="O5" s="244"/>
    </row>
    <row r="6" spans="2:18"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</row>
    <row r="7" spans="2:18">
      <c r="C7" s="246"/>
      <c r="D7" s="246"/>
      <c r="E7" s="246"/>
      <c r="G7" s="246"/>
      <c r="H7" s="246"/>
      <c r="I7" s="247" t="s">
        <v>480</v>
      </c>
      <c r="K7" s="246"/>
      <c r="L7" s="246"/>
      <c r="M7" s="246"/>
      <c r="N7" s="246"/>
      <c r="O7" s="246"/>
      <c r="P7" s="246"/>
    </row>
    <row r="8" spans="2:18" s="248" customFormat="1" ht="32.25" customHeight="1">
      <c r="B8" s="549" t="s">
        <v>481</v>
      </c>
      <c r="C8" s="550" t="s">
        <v>595</v>
      </c>
      <c r="D8" s="551" t="s">
        <v>767</v>
      </c>
      <c r="E8" s="551" t="s">
        <v>768</v>
      </c>
      <c r="F8" s="551" t="s">
        <v>753</v>
      </c>
      <c r="G8" s="552" t="s">
        <v>769</v>
      </c>
      <c r="H8" s="552"/>
      <c r="I8" s="553" t="s">
        <v>754</v>
      </c>
      <c r="J8" s="249"/>
      <c r="K8" s="249"/>
      <c r="L8" s="249"/>
      <c r="M8" s="249"/>
      <c r="N8" s="249"/>
      <c r="O8" s="250"/>
      <c r="P8" s="251"/>
      <c r="Q8" s="251"/>
      <c r="R8" s="251"/>
    </row>
    <row r="9" spans="2:18" s="248" customFormat="1" ht="28.5" customHeight="1">
      <c r="B9" s="549"/>
      <c r="C9" s="550"/>
      <c r="D9" s="551"/>
      <c r="E9" s="551"/>
      <c r="F9" s="551"/>
      <c r="G9" s="252" t="s">
        <v>421</v>
      </c>
      <c r="H9" s="253" t="s">
        <v>7</v>
      </c>
      <c r="I9" s="553"/>
      <c r="J9" s="251"/>
      <c r="K9" s="251"/>
      <c r="L9" s="251"/>
      <c r="M9" s="251"/>
      <c r="N9" s="251"/>
      <c r="O9" s="251"/>
      <c r="P9" s="251"/>
      <c r="Q9" s="251"/>
      <c r="R9" s="251"/>
    </row>
    <row r="10" spans="2:18" s="254" customFormat="1" ht="24" customHeight="1">
      <c r="B10" s="255" t="s">
        <v>483</v>
      </c>
      <c r="C10" s="256" t="s">
        <v>596</v>
      </c>
      <c r="D10" s="257"/>
      <c r="E10" s="257"/>
      <c r="F10" s="257"/>
      <c r="G10" s="257"/>
      <c r="H10" s="257"/>
      <c r="I10" s="258" t="str">
        <f t="shared" ref="I10:I16" si="0">IFERROR(H10/G10,"  ")</f>
        <v xml:space="preserve">  </v>
      </c>
      <c r="J10" s="110"/>
      <c r="K10" s="110"/>
      <c r="L10" s="110"/>
      <c r="M10" s="110"/>
      <c r="N10" s="110"/>
      <c r="O10" s="110"/>
      <c r="P10" s="110"/>
      <c r="Q10" s="110"/>
      <c r="R10" s="110"/>
    </row>
    <row r="11" spans="2:18" s="254" customFormat="1" ht="24" customHeight="1">
      <c r="B11" s="259" t="s">
        <v>485</v>
      </c>
      <c r="C11" s="260" t="s">
        <v>597</v>
      </c>
      <c r="D11" s="261"/>
      <c r="E11" s="261"/>
      <c r="F11" s="261"/>
      <c r="G11" s="261"/>
      <c r="H11" s="261"/>
      <c r="I11" s="262" t="str">
        <f t="shared" si="0"/>
        <v xml:space="preserve">  </v>
      </c>
      <c r="J11" s="110"/>
      <c r="K11" s="110"/>
      <c r="L11" s="110"/>
      <c r="M11" s="110"/>
      <c r="N11" s="110"/>
      <c r="O11" s="110"/>
      <c r="P11" s="110"/>
      <c r="Q11" s="110"/>
      <c r="R11" s="110"/>
    </row>
    <row r="12" spans="2:18" s="254" customFormat="1" ht="24" customHeight="1">
      <c r="B12" s="259" t="s">
        <v>487</v>
      </c>
      <c r="C12" s="260" t="s">
        <v>598</v>
      </c>
      <c r="D12" s="261"/>
      <c r="E12" s="261"/>
      <c r="F12" s="261"/>
      <c r="G12" s="261"/>
      <c r="H12" s="261"/>
      <c r="I12" s="262" t="str">
        <f t="shared" si="0"/>
        <v xml:space="preserve">  </v>
      </c>
      <c r="J12" s="110"/>
      <c r="K12" s="110"/>
      <c r="L12" s="110"/>
      <c r="M12" s="110"/>
      <c r="N12" s="110"/>
      <c r="O12" s="110"/>
      <c r="P12" s="110"/>
      <c r="Q12" s="110"/>
      <c r="R12" s="110"/>
    </row>
    <row r="13" spans="2:18" s="254" customFormat="1" ht="24" customHeight="1">
      <c r="B13" s="259" t="s">
        <v>489</v>
      </c>
      <c r="C13" s="260" t="s">
        <v>599</v>
      </c>
      <c r="D13" s="261"/>
      <c r="E13" s="261"/>
      <c r="F13" s="261"/>
      <c r="G13" s="261"/>
      <c r="H13" s="261"/>
      <c r="I13" s="262" t="str">
        <f t="shared" si="0"/>
        <v xml:space="preserve">  </v>
      </c>
      <c r="J13" s="110"/>
      <c r="K13" s="110"/>
      <c r="L13" s="110"/>
      <c r="M13" s="110"/>
      <c r="N13" s="110"/>
      <c r="O13" s="110"/>
      <c r="P13" s="110"/>
      <c r="Q13" s="110"/>
      <c r="R13" s="110"/>
    </row>
    <row r="14" spans="2:18" s="254" customFormat="1" ht="24" customHeight="1">
      <c r="B14" s="259" t="s">
        <v>600</v>
      </c>
      <c r="C14" s="260" t="s">
        <v>601</v>
      </c>
      <c r="D14" s="261">
        <v>499000</v>
      </c>
      <c r="E14" s="456">
        <v>345862.97</v>
      </c>
      <c r="F14" s="261">
        <v>499000</v>
      </c>
      <c r="G14" s="261">
        <v>249500</v>
      </c>
      <c r="H14" s="261">
        <v>217422</v>
      </c>
      <c r="I14" s="262">
        <f t="shared" si="0"/>
        <v>0.87143086172344686</v>
      </c>
      <c r="J14" s="110"/>
      <c r="K14" s="110"/>
      <c r="L14" s="110"/>
      <c r="M14" s="110"/>
      <c r="N14" s="110"/>
      <c r="O14" s="110"/>
      <c r="P14" s="110"/>
      <c r="Q14" s="110"/>
      <c r="R14" s="110"/>
    </row>
    <row r="15" spans="2:18" s="254" customFormat="1" ht="24" customHeight="1">
      <c r="B15" s="259" t="s">
        <v>602</v>
      </c>
      <c r="C15" s="260" t="s">
        <v>603</v>
      </c>
      <c r="D15" s="261">
        <v>1190000</v>
      </c>
      <c r="E15" s="456">
        <v>937095</v>
      </c>
      <c r="F15" s="261">
        <v>1190000</v>
      </c>
      <c r="G15" s="261">
        <v>595000</v>
      </c>
      <c r="H15" s="261">
        <v>498322</v>
      </c>
      <c r="I15" s="262">
        <f t="shared" si="0"/>
        <v>0.83751596638655457</v>
      </c>
      <c r="J15" s="110"/>
      <c r="K15" s="110"/>
      <c r="L15" s="110"/>
      <c r="M15" s="110"/>
      <c r="N15" s="110"/>
      <c r="O15" s="110"/>
      <c r="P15" s="110"/>
      <c r="Q15" s="110"/>
      <c r="R15" s="110"/>
    </row>
    <row r="16" spans="2:18" s="254" customFormat="1" ht="24" customHeight="1">
      <c r="B16" s="263" t="s">
        <v>604</v>
      </c>
      <c r="C16" s="264" t="s">
        <v>605</v>
      </c>
      <c r="D16" s="265"/>
      <c r="E16" s="265"/>
      <c r="F16" s="265"/>
      <c r="G16" s="265"/>
      <c r="H16" s="265"/>
      <c r="I16" s="266" t="str">
        <f t="shared" si="0"/>
        <v xml:space="preserve">  </v>
      </c>
      <c r="J16" s="110"/>
      <c r="K16" s="110"/>
      <c r="L16" s="110"/>
      <c r="M16" s="110"/>
      <c r="N16" s="110"/>
      <c r="O16" s="110"/>
      <c r="P16" s="110"/>
      <c r="Q16" s="110"/>
      <c r="R16" s="110"/>
    </row>
    <row r="17" spans="2:11">
      <c r="B17" s="267"/>
      <c r="C17" s="267"/>
      <c r="D17" s="267"/>
      <c r="E17" s="267"/>
      <c r="F17" s="268"/>
    </row>
    <row r="18" spans="2:11" ht="20.25" customHeight="1">
      <c r="B18" s="543" t="s">
        <v>606</v>
      </c>
      <c r="C18" s="544" t="s">
        <v>596</v>
      </c>
      <c r="D18" s="544"/>
      <c r="E18" s="544"/>
      <c r="F18" s="545" t="s">
        <v>597</v>
      </c>
      <c r="G18" s="545"/>
      <c r="H18" s="545"/>
      <c r="I18" s="545" t="s">
        <v>598</v>
      </c>
      <c r="J18" s="545"/>
      <c r="K18" s="545"/>
    </row>
    <row r="19" spans="2:11">
      <c r="B19" s="543"/>
      <c r="C19" s="269">
        <v>1</v>
      </c>
      <c r="D19" s="269">
        <v>2</v>
      </c>
      <c r="E19" s="270">
        <v>3</v>
      </c>
      <c r="F19" s="271">
        <v>4</v>
      </c>
      <c r="G19" s="269">
        <v>5</v>
      </c>
      <c r="H19" s="270">
        <v>6</v>
      </c>
      <c r="I19" s="271">
        <v>7</v>
      </c>
      <c r="J19" s="269">
        <v>8</v>
      </c>
      <c r="K19" s="270">
        <v>9</v>
      </c>
    </row>
    <row r="20" spans="2:11">
      <c r="B20" s="543"/>
      <c r="C20" s="272" t="s">
        <v>607</v>
      </c>
      <c r="D20" s="272" t="s">
        <v>582</v>
      </c>
      <c r="E20" s="273" t="s">
        <v>608</v>
      </c>
      <c r="F20" s="274" t="s">
        <v>607</v>
      </c>
      <c r="G20" s="272" t="s">
        <v>582</v>
      </c>
      <c r="H20" s="273" t="s">
        <v>608</v>
      </c>
      <c r="I20" s="274" t="s">
        <v>607</v>
      </c>
      <c r="J20" s="272" t="s">
        <v>582</v>
      </c>
      <c r="K20" s="273" t="s">
        <v>608</v>
      </c>
    </row>
    <row r="21" spans="2:11">
      <c r="B21" s="275">
        <v>1</v>
      </c>
      <c r="C21" s="276"/>
      <c r="D21" s="276"/>
      <c r="E21" s="277"/>
      <c r="F21" s="278"/>
      <c r="G21" s="276"/>
      <c r="H21" s="277"/>
      <c r="I21" s="278"/>
      <c r="J21" s="276"/>
      <c r="K21" s="277"/>
    </row>
    <row r="22" spans="2:11">
      <c r="B22" s="275">
        <v>2</v>
      </c>
      <c r="C22" s="276"/>
      <c r="D22" s="276"/>
      <c r="E22" s="277"/>
      <c r="F22" s="278"/>
      <c r="G22" s="276"/>
      <c r="H22" s="277"/>
      <c r="I22" s="278"/>
      <c r="J22" s="276"/>
      <c r="K22" s="277"/>
    </row>
    <row r="23" spans="2:11">
      <c r="B23" s="275">
        <v>3</v>
      </c>
      <c r="C23" s="276"/>
      <c r="D23" s="276"/>
      <c r="E23" s="277"/>
      <c r="F23" s="278"/>
      <c r="G23" s="276"/>
      <c r="H23" s="277"/>
      <c r="I23" s="278"/>
      <c r="J23" s="276"/>
      <c r="K23" s="277"/>
    </row>
    <row r="24" spans="2:11">
      <c r="B24" s="275">
        <v>4</v>
      </c>
      <c r="C24" s="276"/>
      <c r="D24" s="276"/>
      <c r="E24" s="277"/>
      <c r="F24" s="278"/>
      <c r="G24" s="276"/>
      <c r="H24" s="277"/>
      <c r="I24" s="278"/>
      <c r="J24" s="276"/>
      <c r="K24" s="277"/>
    </row>
    <row r="25" spans="2:11">
      <c r="B25" s="275">
        <v>5</v>
      </c>
      <c r="C25" s="276"/>
      <c r="D25" s="276"/>
      <c r="E25" s="277"/>
      <c r="F25" s="278"/>
      <c r="G25" s="276"/>
      <c r="H25" s="277"/>
      <c r="I25" s="278"/>
      <c r="J25" s="276"/>
      <c r="K25" s="277"/>
    </row>
    <row r="26" spans="2:11">
      <c r="B26" s="275">
        <v>6</v>
      </c>
      <c r="C26" s="276"/>
      <c r="D26" s="276"/>
      <c r="E26" s="277"/>
      <c r="F26" s="278"/>
      <c r="G26" s="276"/>
      <c r="H26" s="277"/>
      <c r="I26" s="278"/>
      <c r="J26" s="276"/>
      <c r="K26" s="277"/>
    </row>
    <row r="27" spans="2:11">
      <c r="B27" s="275">
        <v>7</v>
      </c>
      <c r="C27" s="276"/>
      <c r="D27" s="276"/>
      <c r="E27" s="277"/>
      <c r="F27" s="278"/>
      <c r="G27" s="276"/>
      <c r="H27" s="277"/>
      <c r="I27" s="278"/>
      <c r="J27" s="276"/>
      <c r="K27" s="277"/>
    </row>
    <row r="28" spans="2:11">
      <c r="B28" s="275">
        <v>8</v>
      </c>
      <c r="C28" s="276"/>
      <c r="D28" s="276"/>
      <c r="E28" s="277"/>
      <c r="F28" s="278"/>
      <c r="G28" s="276"/>
      <c r="H28" s="277"/>
      <c r="I28" s="278"/>
      <c r="J28" s="276"/>
      <c r="K28" s="277"/>
    </row>
    <row r="29" spans="2:11">
      <c r="B29" s="275">
        <v>9</v>
      </c>
      <c r="C29" s="276"/>
      <c r="D29" s="276"/>
      <c r="E29" s="277"/>
      <c r="F29" s="278"/>
      <c r="G29" s="276"/>
      <c r="H29" s="277"/>
      <c r="I29" s="278"/>
      <c r="J29" s="276"/>
      <c r="K29" s="277"/>
    </row>
    <row r="30" spans="2:11">
      <c r="B30" s="279">
        <v>10</v>
      </c>
      <c r="C30" s="280"/>
      <c r="D30" s="280"/>
      <c r="E30" s="281"/>
      <c r="F30" s="282"/>
      <c r="G30" s="280"/>
      <c r="H30" s="281"/>
      <c r="I30" s="282"/>
      <c r="J30" s="280"/>
      <c r="K30" s="281"/>
    </row>
    <row r="32" spans="2:11" ht="15.75" customHeight="1">
      <c r="B32" s="546" t="s">
        <v>571</v>
      </c>
      <c r="C32" s="546"/>
      <c r="D32" s="546"/>
      <c r="E32" s="546"/>
      <c r="F32" s="546"/>
      <c r="G32" s="546"/>
      <c r="H32" s="546"/>
      <c r="I32" s="1"/>
    </row>
    <row r="33" spans="2:7">
      <c r="B33" s="1"/>
      <c r="C33" s="1"/>
      <c r="D33" s="1"/>
      <c r="E33" s="1"/>
      <c r="G33" s="1"/>
    </row>
    <row r="34" spans="2:7">
      <c r="B34" s="1"/>
      <c r="C34" s="1"/>
      <c r="E34" s="1"/>
    </row>
  </sheetData>
  <mergeCells count="14">
    <mergeCell ref="N2:O2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32:H32"/>
  </mergeCells>
  <pageMargins left="0.7" right="0.7" top="0.75" bottom="0.75" header="0.51180555555555496" footer="0.51180555555555496"/>
  <pageSetup paperSize="9" scale="71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58"/>
  <sheetViews>
    <sheetView showGridLines="0" workbookViewId="0">
      <selection activeCell="F50" sqref="F50:J50"/>
    </sheetView>
  </sheetViews>
  <sheetFormatPr defaultColWidth="9.140625" defaultRowHeight="15.75"/>
  <cols>
    <col min="1" max="1" width="5.42578125" style="1" customWidth="1"/>
    <col min="2" max="2" width="12.7109375" style="1" customWidth="1"/>
    <col min="3" max="7" width="15.7109375" style="1" customWidth="1"/>
    <col min="8" max="8" width="17.140625" style="1" customWidth="1"/>
    <col min="9" max="9" width="8.7109375" style="1" customWidth="1"/>
    <col min="10" max="10" width="17.7109375" style="1" customWidth="1"/>
    <col min="11" max="11" width="8.7109375" style="1" customWidth="1"/>
    <col min="12" max="12" width="17.7109375" style="1" customWidth="1"/>
    <col min="13" max="13" width="43" style="1" customWidth="1"/>
    <col min="14" max="14" width="18.42578125" style="1" customWidth="1"/>
    <col min="15" max="259" width="9.140625" style="1"/>
    <col min="260" max="260" width="5.42578125" style="1" customWidth="1"/>
    <col min="261" max="262" width="18" style="1" customWidth="1"/>
    <col min="263" max="263" width="17.42578125" style="1" customWidth="1"/>
    <col min="264" max="264" width="17.5703125" style="1" customWidth="1"/>
    <col min="265" max="265" width="19.42578125" style="1" customWidth="1"/>
    <col min="266" max="266" width="15.85546875" style="1" customWidth="1"/>
    <col min="267" max="267" width="17.85546875" style="1" customWidth="1"/>
    <col min="268" max="268" width="22.140625" style="1" customWidth="1"/>
    <col min="269" max="269" width="15.42578125" style="1" customWidth="1"/>
    <col min="270" max="270" width="18.42578125" style="1" customWidth="1"/>
    <col min="271" max="515" width="9.140625" style="1"/>
    <col min="516" max="516" width="5.42578125" style="1" customWidth="1"/>
    <col min="517" max="518" width="18" style="1" customWidth="1"/>
    <col min="519" max="519" width="17.42578125" style="1" customWidth="1"/>
    <col min="520" max="520" width="17.5703125" style="1" customWidth="1"/>
    <col min="521" max="521" width="19.42578125" style="1" customWidth="1"/>
    <col min="522" max="522" width="15.85546875" style="1" customWidth="1"/>
    <col min="523" max="523" width="17.85546875" style="1" customWidth="1"/>
    <col min="524" max="524" width="22.140625" style="1" customWidth="1"/>
    <col min="525" max="525" width="15.42578125" style="1" customWidth="1"/>
    <col min="526" max="526" width="18.42578125" style="1" customWidth="1"/>
    <col min="527" max="771" width="9.140625" style="1"/>
    <col min="772" max="772" width="5.42578125" style="1" customWidth="1"/>
    <col min="773" max="774" width="18" style="1" customWidth="1"/>
    <col min="775" max="775" width="17.42578125" style="1" customWidth="1"/>
    <col min="776" max="776" width="17.5703125" style="1" customWidth="1"/>
    <col min="777" max="777" width="19.42578125" style="1" customWidth="1"/>
    <col min="778" max="778" width="15.85546875" style="1" customWidth="1"/>
    <col min="779" max="779" width="17.85546875" style="1" customWidth="1"/>
    <col min="780" max="780" width="22.140625" style="1" customWidth="1"/>
    <col min="781" max="781" width="15.42578125" style="1" customWidth="1"/>
    <col min="782" max="782" width="18.42578125" style="1" customWidth="1"/>
    <col min="783" max="1024" width="9.140625" style="1"/>
  </cols>
  <sheetData>
    <row r="1" spans="1:13">
      <c r="M1" s="209" t="s">
        <v>609</v>
      </c>
    </row>
    <row r="2" spans="1:13" ht="20.25">
      <c r="B2" s="548" t="s">
        <v>610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</row>
    <row r="3" spans="1:13" ht="6.75" customHeight="1"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 ht="7.5" customHeight="1">
      <c r="B4" s="285" t="s">
        <v>611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</row>
    <row r="5" spans="1:13" ht="4.5" customHeight="1">
      <c r="B5" s="286" t="s">
        <v>612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9"/>
    </row>
    <row r="6" spans="1:13">
      <c r="B6" s="558" t="s">
        <v>613</v>
      </c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</row>
    <row r="7" spans="1:13" ht="20.25" customHeight="1">
      <c r="A7" s="15"/>
      <c r="B7" s="569" t="s">
        <v>614</v>
      </c>
      <c r="C7" s="536" t="s">
        <v>615</v>
      </c>
      <c r="D7" s="536"/>
      <c r="E7" s="536"/>
      <c r="F7" s="536"/>
      <c r="G7" s="536" t="s">
        <v>616</v>
      </c>
      <c r="H7" s="536"/>
      <c r="I7" s="570" t="s">
        <v>617</v>
      </c>
      <c r="J7" s="570"/>
      <c r="K7" s="570"/>
      <c r="L7" s="570"/>
      <c r="M7" s="570"/>
    </row>
    <row r="8" spans="1:13" s="290" customFormat="1" ht="18" customHeight="1">
      <c r="A8" s="288"/>
      <c r="B8" s="569"/>
      <c r="C8" s="536"/>
      <c r="D8" s="536"/>
      <c r="E8" s="536"/>
      <c r="F8" s="536"/>
      <c r="G8" s="536"/>
      <c r="H8" s="536"/>
      <c r="I8" s="571" t="s">
        <v>618</v>
      </c>
      <c r="J8" s="571"/>
      <c r="K8" s="536" t="s">
        <v>619</v>
      </c>
      <c r="L8" s="536"/>
      <c r="M8" s="536"/>
    </row>
    <row r="9" spans="1:13" s="290" customFormat="1" ht="78.75">
      <c r="A9" s="288"/>
      <c r="B9" s="569"/>
      <c r="C9" s="291" t="s">
        <v>620</v>
      </c>
      <c r="D9" s="292" t="s">
        <v>621</v>
      </c>
      <c r="E9" s="287" t="s">
        <v>622</v>
      </c>
      <c r="F9" s="202" t="s">
        <v>623</v>
      </c>
      <c r="G9" s="200" t="s">
        <v>624</v>
      </c>
      <c r="H9" s="287" t="s">
        <v>625</v>
      </c>
      <c r="I9" s="293" t="s">
        <v>626</v>
      </c>
      <c r="J9" s="292" t="s">
        <v>627</v>
      </c>
      <c r="K9" s="201" t="s">
        <v>628</v>
      </c>
      <c r="L9" s="294" t="s">
        <v>627</v>
      </c>
      <c r="M9" s="202" t="s">
        <v>629</v>
      </c>
    </row>
    <row r="10" spans="1:13" s="290" customFormat="1">
      <c r="A10" s="288"/>
      <c r="B10" s="567">
        <v>2021</v>
      </c>
      <c r="C10" s="564" t="s">
        <v>770</v>
      </c>
      <c r="D10" s="565" t="s">
        <v>771</v>
      </c>
      <c r="E10" s="568"/>
      <c r="F10" s="565"/>
      <c r="G10" s="561" t="s">
        <v>611</v>
      </c>
      <c r="H10" s="561">
        <v>2685884</v>
      </c>
      <c r="I10" s="562">
        <v>0.05</v>
      </c>
      <c r="J10" s="561">
        <v>134322</v>
      </c>
      <c r="K10" s="295">
        <v>0.95</v>
      </c>
      <c r="L10" s="296">
        <v>2552130</v>
      </c>
      <c r="M10" s="297" t="s">
        <v>772</v>
      </c>
    </row>
    <row r="11" spans="1:13" s="290" customFormat="1">
      <c r="A11" s="288"/>
      <c r="B11" s="567"/>
      <c r="C11" s="564"/>
      <c r="D11" s="565"/>
      <c r="E11" s="568"/>
      <c r="F11" s="565"/>
      <c r="G11" s="561"/>
      <c r="H11" s="561"/>
      <c r="I11" s="562"/>
      <c r="J11" s="561"/>
      <c r="K11" s="298"/>
      <c r="L11" s="299"/>
      <c r="M11" s="300"/>
    </row>
    <row r="12" spans="1:13" s="290" customFormat="1">
      <c r="A12" s="288"/>
      <c r="B12" s="567"/>
      <c r="C12" s="564"/>
      <c r="D12" s="565"/>
      <c r="E12" s="568"/>
      <c r="F12" s="565"/>
      <c r="G12" s="561"/>
      <c r="H12" s="561"/>
      <c r="I12" s="562"/>
      <c r="J12" s="561"/>
      <c r="K12" s="301"/>
      <c r="L12" s="302"/>
      <c r="M12" s="303"/>
    </row>
    <row r="13" spans="1:13">
      <c r="A13" s="15"/>
      <c r="B13" s="566">
        <v>2020</v>
      </c>
      <c r="C13" s="564" t="s">
        <v>773</v>
      </c>
      <c r="D13" s="565" t="s">
        <v>774</v>
      </c>
      <c r="E13" s="564"/>
      <c r="F13" s="565"/>
      <c r="G13" s="561" t="s">
        <v>612</v>
      </c>
      <c r="H13" s="561">
        <v>6323823</v>
      </c>
      <c r="I13" s="562"/>
      <c r="J13" s="561"/>
      <c r="K13" s="304"/>
      <c r="L13" s="305"/>
      <c r="M13" s="306" t="s">
        <v>775</v>
      </c>
    </row>
    <row r="14" spans="1:13">
      <c r="A14" s="15"/>
      <c r="B14" s="566"/>
      <c r="C14" s="564"/>
      <c r="D14" s="565"/>
      <c r="E14" s="564"/>
      <c r="F14" s="565"/>
      <c r="G14" s="561"/>
      <c r="H14" s="561"/>
      <c r="I14" s="562"/>
      <c r="J14" s="561"/>
      <c r="K14" s="307"/>
      <c r="L14" s="299"/>
      <c r="M14" s="308"/>
    </row>
    <row r="15" spans="1:13">
      <c r="A15" s="15"/>
      <c r="B15" s="566"/>
      <c r="C15" s="564"/>
      <c r="D15" s="565"/>
      <c r="E15" s="564"/>
      <c r="F15" s="565"/>
      <c r="G15" s="561"/>
      <c r="H15" s="561"/>
      <c r="I15" s="562"/>
      <c r="J15" s="561"/>
      <c r="K15" s="309"/>
      <c r="L15" s="310"/>
      <c r="M15" s="311"/>
    </row>
    <row r="16" spans="1:13">
      <c r="A16" s="15"/>
      <c r="B16" s="566">
        <v>2019</v>
      </c>
      <c r="C16" s="564" t="s">
        <v>776</v>
      </c>
      <c r="D16" s="565" t="s">
        <v>777</v>
      </c>
      <c r="E16" s="564"/>
      <c r="F16" s="565"/>
      <c r="G16" s="561" t="s">
        <v>611</v>
      </c>
      <c r="H16" s="561">
        <v>671952</v>
      </c>
      <c r="I16" s="562">
        <v>0.05</v>
      </c>
      <c r="J16" s="561">
        <v>33598</v>
      </c>
      <c r="K16" s="312">
        <v>0.95</v>
      </c>
      <c r="L16" s="296">
        <v>638354</v>
      </c>
      <c r="M16" s="442" t="s">
        <v>772</v>
      </c>
    </row>
    <row r="17" spans="1:14">
      <c r="A17" s="15"/>
      <c r="B17" s="566"/>
      <c r="C17" s="564"/>
      <c r="D17" s="565"/>
      <c r="E17" s="564"/>
      <c r="F17" s="565"/>
      <c r="G17" s="561"/>
      <c r="H17" s="561"/>
      <c r="I17" s="562"/>
      <c r="J17" s="561"/>
      <c r="K17" s="307"/>
      <c r="L17" s="299"/>
      <c r="M17" s="308"/>
    </row>
    <row r="18" spans="1:14">
      <c r="A18" s="15"/>
      <c r="B18" s="566"/>
      <c r="C18" s="564"/>
      <c r="D18" s="565"/>
      <c r="E18" s="564"/>
      <c r="F18" s="565"/>
      <c r="G18" s="561"/>
      <c r="H18" s="561"/>
      <c r="I18" s="562"/>
      <c r="J18" s="561"/>
      <c r="K18" s="313"/>
      <c r="L18" s="314"/>
      <c r="M18" s="315"/>
    </row>
    <row r="19" spans="1:14">
      <c r="A19" s="15"/>
      <c r="B19" s="554">
        <v>2018</v>
      </c>
      <c r="C19" s="564" t="s">
        <v>780</v>
      </c>
      <c r="D19" s="565" t="s">
        <v>781</v>
      </c>
      <c r="E19" s="564"/>
      <c r="F19" s="565"/>
      <c r="G19" s="561" t="s">
        <v>611</v>
      </c>
      <c r="H19" s="561">
        <v>3748822</v>
      </c>
      <c r="I19" s="562">
        <v>0.05</v>
      </c>
      <c r="J19" s="561">
        <v>187441</v>
      </c>
      <c r="K19" s="309">
        <v>0.95</v>
      </c>
      <c r="L19" s="310">
        <v>3561380</v>
      </c>
      <c r="M19" s="316" t="s">
        <v>772</v>
      </c>
    </row>
    <row r="20" spans="1:14">
      <c r="A20" s="15"/>
      <c r="B20" s="554"/>
      <c r="C20" s="564"/>
      <c r="D20" s="565"/>
      <c r="E20" s="564"/>
      <c r="F20" s="565"/>
      <c r="G20" s="561"/>
      <c r="H20" s="561"/>
      <c r="I20" s="562"/>
      <c r="J20" s="561"/>
      <c r="K20" s="307"/>
      <c r="L20" s="299"/>
      <c r="M20" s="308"/>
    </row>
    <row r="21" spans="1:14">
      <c r="A21" s="15"/>
      <c r="B21" s="554"/>
      <c r="C21" s="564"/>
      <c r="D21" s="565"/>
      <c r="E21" s="564"/>
      <c r="F21" s="565"/>
      <c r="G21" s="561"/>
      <c r="H21" s="561"/>
      <c r="I21" s="562"/>
      <c r="J21" s="561"/>
      <c r="K21" s="317"/>
      <c r="L21" s="302"/>
      <c r="M21" s="311"/>
    </row>
    <row r="22" spans="1:14">
      <c r="A22" s="15"/>
      <c r="B22" s="554">
        <v>2017</v>
      </c>
      <c r="C22" s="564" t="s">
        <v>783</v>
      </c>
      <c r="D22" s="565" t="s">
        <v>784</v>
      </c>
      <c r="E22" s="564"/>
      <c r="F22" s="565"/>
      <c r="G22" s="561" t="s">
        <v>611</v>
      </c>
      <c r="H22" s="561">
        <v>454491</v>
      </c>
      <c r="I22" s="562">
        <v>0.05</v>
      </c>
      <c r="J22" s="561">
        <v>22724</v>
      </c>
      <c r="K22" s="309">
        <v>0.95</v>
      </c>
      <c r="L22" s="310">
        <v>431766</v>
      </c>
      <c r="M22" s="316" t="s">
        <v>772</v>
      </c>
    </row>
    <row r="23" spans="1:14">
      <c r="A23" s="15"/>
      <c r="B23" s="554"/>
      <c r="C23" s="564"/>
      <c r="D23" s="565"/>
      <c r="E23" s="564"/>
      <c r="F23" s="565"/>
      <c r="G23" s="561"/>
      <c r="H23" s="561"/>
      <c r="I23" s="562"/>
      <c r="J23" s="561"/>
      <c r="K23" s="307"/>
      <c r="L23" s="299"/>
      <c r="M23" s="308"/>
    </row>
    <row r="24" spans="1:14">
      <c r="A24" s="15"/>
      <c r="B24" s="554"/>
      <c r="C24" s="564"/>
      <c r="D24" s="565"/>
      <c r="E24" s="564"/>
      <c r="F24" s="565"/>
      <c r="G24" s="561"/>
      <c r="H24" s="561"/>
      <c r="I24" s="562"/>
      <c r="J24" s="561"/>
      <c r="K24" s="317"/>
      <c r="L24" s="302"/>
      <c r="M24" s="311"/>
    </row>
    <row r="25" spans="1:14" ht="16.5" customHeight="1">
      <c r="A25" s="12"/>
      <c r="B25" s="563" t="s">
        <v>630</v>
      </c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</row>
    <row r="26" spans="1:14" ht="16.5" customHeight="1">
      <c r="A26" s="12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</row>
    <row r="27" spans="1:14"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319"/>
    </row>
    <row r="28" spans="1:14">
      <c r="B28" s="558" t="s">
        <v>631</v>
      </c>
      <c r="C28" s="558"/>
      <c r="D28" s="558"/>
      <c r="E28" s="558"/>
      <c r="F28" s="558"/>
      <c r="G28" s="558"/>
      <c r="H28" s="558"/>
      <c r="I28" s="558"/>
      <c r="J28" s="558"/>
      <c r="K28" s="320"/>
      <c r="L28" s="320"/>
      <c r="M28" s="12"/>
    </row>
    <row r="29" spans="1:14" s="290" customFormat="1" ht="15.75" customHeight="1">
      <c r="B29" s="536" t="s">
        <v>632</v>
      </c>
      <c r="C29" s="536" t="s">
        <v>633</v>
      </c>
      <c r="D29" s="536"/>
      <c r="E29" s="559" t="s">
        <v>634</v>
      </c>
      <c r="F29" s="559"/>
      <c r="G29" s="559"/>
      <c r="H29" s="559"/>
      <c r="I29" s="559"/>
      <c r="J29" s="559"/>
      <c r="K29" s="321"/>
      <c r="L29" s="321"/>
      <c r="M29" s="238"/>
      <c r="N29" s="238"/>
    </row>
    <row r="30" spans="1:14" s="290" customFormat="1" ht="8.25" customHeight="1">
      <c r="B30" s="536"/>
      <c r="C30" s="536"/>
      <c r="D30" s="536"/>
      <c r="E30" s="559"/>
      <c r="F30" s="559"/>
      <c r="G30" s="559"/>
      <c r="H30" s="559"/>
      <c r="I30" s="559"/>
      <c r="J30" s="559"/>
      <c r="K30" s="321"/>
      <c r="M30" s="322"/>
      <c r="N30" s="238"/>
    </row>
    <row r="31" spans="1:14" s="290" customFormat="1" ht="27" customHeight="1">
      <c r="B31" s="536"/>
      <c r="C31" s="291" t="s">
        <v>608</v>
      </c>
      <c r="D31" s="323" t="s">
        <v>635</v>
      </c>
      <c r="E31" s="289" t="s">
        <v>636</v>
      </c>
      <c r="F31" s="560" t="s">
        <v>637</v>
      </c>
      <c r="G31" s="560"/>
      <c r="H31" s="560"/>
      <c r="I31" s="560"/>
      <c r="J31" s="560"/>
      <c r="K31" s="321"/>
      <c r="M31" s="238"/>
      <c r="N31" s="238"/>
    </row>
    <row r="32" spans="1:14" s="290" customFormat="1" ht="15.75" customHeight="1">
      <c r="B32" s="554" t="s">
        <v>638</v>
      </c>
      <c r="C32" s="324"/>
      <c r="D32" s="325"/>
      <c r="E32" s="326"/>
      <c r="F32" s="555"/>
      <c r="G32" s="555"/>
      <c r="H32" s="555"/>
      <c r="I32" s="555"/>
      <c r="J32" s="555"/>
      <c r="K32" s="321"/>
      <c r="M32" s="238"/>
    </row>
    <row r="33" spans="2:13" s="290" customFormat="1">
      <c r="B33" s="554"/>
      <c r="C33" s="327"/>
      <c r="D33" s="328"/>
      <c r="E33" s="329"/>
      <c r="F33" s="556"/>
      <c r="G33" s="556"/>
      <c r="H33" s="556"/>
      <c r="I33" s="556"/>
      <c r="J33" s="556"/>
      <c r="K33" s="321"/>
      <c r="L33" s="321"/>
      <c r="M33" s="238"/>
    </row>
    <row r="34" spans="2:13" s="290" customFormat="1">
      <c r="B34" s="554"/>
      <c r="C34" s="327"/>
      <c r="D34" s="330"/>
      <c r="E34" s="329"/>
      <c r="F34" s="556"/>
      <c r="G34" s="556"/>
      <c r="H34" s="556"/>
      <c r="I34" s="556"/>
      <c r="J34" s="556"/>
      <c r="K34" s="321"/>
      <c r="L34" s="321"/>
      <c r="M34" s="238"/>
    </row>
    <row r="35" spans="2:13" s="290" customFormat="1">
      <c r="B35" s="554"/>
      <c r="C35" s="331"/>
      <c r="D35" s="332"/>
      <c r="E35" s="333"/>
      <c r="F35" s="556"/>
      <c r="G35" s="556"/>
      <c r="H35" s="556"/>
      <c r="I35" s="556"/>
      <c r="J35" s="556"/>
      <c r="K35" s="321"/>
      <c r="L35" s="321"/>
      <c r="M35" s="238"/>
    </row>
    <row r="36" spans="2:13" s="290" customFormat="1">
      <c r="B36" s="554"/>
      <c r="C36" s="334"/>
      <c r="D36" s="334" t="s">
        <v>639</v>
      </c>
      <c r="E36" s="335"/>
      <c r="F36" s="336"/>
      <c r="G36" s="336"/>
      <c r="H36" s="336"/>
      <c r="I36" s="337"/>
      <c r="J36" s="338"/>
      <c r="K36" s="321"/>
      <c r="L36" s="321"/>
      <c r="M36" s="238"/>
    </row>
    <row r="37" spans="2:13" s="290" customFormat="1" ht="15.75" customHeight="1">
      <c r="B37" s="554" t="s">
        <v>640</v>
      </c>
      <c r="C37" s="324"/>
      <c r="D37" s="325"/>
      <c r="E37" s="326"/>
      <c r="F37" s="555"/>
      <c r="G37" s="555"/>
      <c r="H37" s="555"/>
      <c r="I37" s="555"/>
      <c r="J37" s="555"/>
      <c r="K37" s="321"/>
      <c r="L37" s="321"/>
      <c r="M37" s="238"/>
    </row>
    <row r="38" spans="2:13" s="290" customFormat="1">
      <c r="B38" s="554"/>
      <c r="C38" s="327"/>
      <c r="D38" s="328"/>
      <c r="E38" s="329"/>
      <c r="F38" s="556"/>
      <c r="G38" s="556"/>
      <c r="H38" s="556"/>
      <c r="I38" s="556"/>
      <c r="J38" s="556"/>
      <c r="K38" s="321"/>
      <c r="L38" s="321"/>
      <c r="M38" s="238"/>
    </row>
    <row r="39" spans="2:13" s="290" customFormat="1">
      <c r="B39" s="554"/>
      <c r="C39" s="327"/>
      <c r="D39" s="330"/>
      <c r="E39" s="329"/>
      <c r="F39" s="556"/>
      <c r="G39" s="556"/>
      <c r="H39" s="556"/>
      <c r="I39" s="556"/>
      <c r="J39" s="556"/>
      <c r="K39" s="321"/>
      <c r="L39" s="321"/>
      <c r="M39" s="238"/>
    </row>
    <row r="40" spans="2:13" s="290" customFormat="1">
      <c r="B40" s="554"/>
      <c r="C40" s="331"/>
      <c r="D40" s="332"/>
      <c r="E40" s="333"/>
      <c r="F40" s="556"/>
      <c r="G40" s="556"/>
      <c r="H40" s="556"/>
      <c r="I40" s="556"/>
      <c r="J40" s="556"/>
      <c r="K40" s="321"/>
      <c r="L40" s="321"/>
      <c r="M40" s="238"/>
    </row>
    <row r="41" spans="2:13" s="290" customFormat="1">
      <c r="B41" s="554"/>
      <c r="C41" s="334"/>
      <c r="D41" s="334" t="s">
        <v>639</v>
      </c>
      <c r="E41" s="335"/>
      <c r="F41" s="336"/>
      <c r="G41" s="336"/>
      <c r="H41" s="336"/>
      <c r="I41" s="337"/>
      <c r="J41" s="338"/>
      <c r="K41" s="321"/>
      <c r="L41" s="321"/>
      <c r="M41" s="238"/>
    </row>
    <row r="42" spans="2:13" s="290" customFormat="1" ht="15.75" customHeight="1">
      <c r="B42" s="554" t="s">
        <v>641</v>
      </c>
      <c r="C42" s="324">
        <v>33598</v>
      </c>
      <c r="D42" s="325" t="s">
        <v>778</v>
      </c>
      <c r="E42" s="326"/>
      <c r="F42" s="555" t="s">
        <v>779</v>
      </c>
      <c r="G42" s="555"/>
      <c r="H42" s="555"/>
      <c r="I42" s="555"/>
      <c r="J42" s="555"/>
      <c r="K42" s="321"/>
      <c r="L42" s="321"/>
      <c r="M42" s="238"/>
    </row>
    <row r="43" spans="2:13" s="290" customFormat="1">
      <c r="B43" s="554"/>
      <c r="C43" s="327"/>
      <c r="D43" s="328"/>
      <c r="E43" s="329"/>
      <c r="F43" s="556"/>
      <c r="G43" s="556"/>
      <c r="H43" s="556"/>
      <c r="I43" s="556"/>
      <c r="J43" s="556"/>
      <c r="K43" s="321"/>
      <c r="L43" s="321"/>
      <c r="M43" s="238"/>
    </row>
    <row r="44" spans="2:13" s="290" customFormat="1">
      <c r="B44" s="554"/>
      <c r="C44" s="327"/>
      <c r="D44" s="330"/>
      <c r="E44" s="329"/>
      <c r="F44" s="556"/>
      <c r="G44" s="556"/>
      <c r="H44" s="556"/>
      <c r="I44" s="556"/>
      <c r="J44" s="556"/>
      <c r="K44" s="321"/>
      <c r="L44" s="321"/>
      <c r="M44" s="238"/>
    </row>
    <row r="45" spans="2:13" s="290" customFormat="1" ht="16.5" thickBot="1">
      <c r="B45" s="554"/>
      <c r="C45" s="331"/>
      <c r="D45" s="332"/>
      <c r="E45" s="333"/>
      <c r="F45" s="556"/>
      <c r="G45" s="556"/>
      <c r="H45" s="556"/>
      <c r="I45" s="556"/>
      <c r="J45" s="556"/>
      <c r="K45" s="321"/>
      <c r="L45" s="321"/>
      <c r="M45" s="238"/>
    </row>
    <row r="46" spans="2:13" s="290" customFormat="1" ht="16.5" thickBot="1">
      <c r="B46" s="554"/>
      <c r="C46" s="324">
        <v>33598</v>
      </c>
      <c r="D46" s="334" t="s">
        <v>639</v>
      </c>
      <c r="E46" s="335"/>
      <c r="F46" s="336"/>
      <c r="G46" s="336"/>
      <c r="H46" s="336"/>
      <c r="I46" s="337"/>
      <c r="J46" s="338"/>
      <c r="K46" s="321"/>
      <c r="L46" s="321"/>
      <c r="M46" s="238"/>
    </row>
    <row r="47" spans="2:13" s="290" customFormat="1" ht="15.75" customHeight="1" thickBot="1">
      <c r="B47" s="554" t="s">
        <v>642</v>
      </c>
      <c r="C47" s="324">
        <v>187441</v>
      </c>
      <c r="D47" s="325" t="s">
        <v>782</v>
      </c>
      <c r="E47" s="326"/>
      <c r="F47" s="555" t="s">
        <v>779</v>
      </c>
      <c r="G47" s="555"/>
      <c r="H47" s="555"/>
      <c r="I47" s="555"/>
      <c r="J47" s="555"/>
      <c r="K47" s="321"/>
      <c r="L47" s="321"/>
      <c r="M47" s="238"/>
    </row>
    <row r="48" spans="2:13" s="290" customFormat="1">
      <c r="B48" s="554"/>
      <c r="C48" s="327"/>
      <c r="D48" s="328"/>
      <c r="E48" s="329"/>
      <c r="F48" s="556"/>
      <c r="G48" s="556"/>
      <c r="H48" s="556"/>
      <c r="I48" s="556"/>
      <c r="J48" s="556"/>
      <c r="K48" s="321"/>
      <c r="L48" s="321"/>
      <c r="M48" s="238"/>
    </row>
    <row r="49" spans="2:13" s="290" customFormat="1">
      <c r="B49" s="554"/>
      <c r="C49" s="327"/>
      <c r="D49" s="330"/>
      <c r="E49" s="329"/>
      <c r="F49" s="556"/>
      <c r="G49" s="556"/>
      <c r="H49" s="556"/>
      <c r="I49" s="556"/>
      <c r="J49" s="556"/>
      <c r="K49" s="321"/>
      <c r="L49" s="321"/>
      <c r="M49" s="238"/>
    </row>
    <row r="50" spans="2:13" s="290" customFormat="1" ht="16.5" thickBot="1">
      <c r="B50" s="554"/>
      <c r="C50" s="331"/>
      <c r="D50" s="332"/>
      <c r="E50" s="333"/>
      <c r="F50" s="556"/>
      <c r="G50" s="556"/>
      <c r="H50" s="556"/>
      <c r="I50" s="556"/>
      <c r="J50" s="556"/>
      <c r="K50" s="321"/>
      <c r="L50" s="321"/>
      <c r="M50" s="238"/>
    </row>
    <row r="51" spans="2:13" s="290" customFormat="1" ht="16.5" thickBot="1">
      <c r="B51" s="554"/>
      <c r="C51" s="324">
        <v>187441</v>
      </c>
      <c r="D51" s="334" t="s">
        <v>639</v>
      </c>
      <c r="E51" s="335"/>
      <c r="F51" s="336"/>
      <c r="G51" s="336"/>
      <c r="H51" s="336"/>
      <c r="I51" s="337"/>
      <c r="J51" s="338"/>
      <c r="K51" s="321"/>
      <c r="L51" s="321"/>
      <c r="M51" s="238"/>
    </row>
    <row r="52" spans="2:13" s="290" customFormat="1" ht="15.75" customHeight="1" thickBot="1">
      <c r="B52" s="554" t="s">
        <v>643</v>
      </c>
      <c r="C52" s="324">
        <v>22724</v>
      </c>
      <c r="D52" s="458" t="s">
        <v>785</v>
      </c>
      <c r="E52" s="326"/>
      <c r="F52" s="555"/>
      <c r="G52" s="555"/>
      <c r="H52" s="555"/>
      <c r="I52" s="555"/>
      <c r="J52" s="555"/>
      <c r="K52" s="321"/>
      <c r="L52" s="321"/>
      <c r="M52" s="238"/>
    </row>
    <row r="53" spans="2:13" s="290" customFormat="1">
      <c r="B53" s="554"/>
      <c r="C53" s="327"/>
      <c r="D53" s="328"/>
      <c r="E53" s="329"/>
      <c r="F53" s="556"/>
      <c r="G53" s="556"/>
      <c r="H53" s="556"/>
      <c r="I53" s="556"/>
      <c r="J53" s="556"/>
      <c r="K53" s="321"/>
      <c r="L53" s="321"/>
      <c r="M53" s="238"/>
    </row>
    <row r="54" spans="2:13" s="290" customFormat="1">
      <c r="B54" s="554"/>
      <c r="C54" s="327"/>
      <c r="D54" s="330"/>
      <c r="E54" s="329"/>
      <c r="F54" s="556"/>
      <c r="G54" s="556"/>
      <c r="H54" s="556"/>
      <c r="I54" s="556"/>
      <c r="J54" s="556"/>
      <c r="K54" s="321"/>
      <c r="L54" s="321"/>
      <c r="M54" s="238"/>
    </row>
    <row r="55" spans="2:13" s="290" customFormat="1">
      <c r="B55" s="554"/>
      <c r="C55" s="331"/>
      <c r="D55" s="332"/>
      <c r="E55" s="333"/>
      <c r="F55" s="556"/>
      <c r="G55" s="556"/>
      <c r="H55" s="556"/>
      <c r="I55" s="556"/>
      <c r="J55" s="556"/>
      <c r="K55" s="321"/>
      <c r="L55" s="321"/>
      <c r="M55" s="238"/>
    </row>
    <row r="56" spans="2:13" s="290" customFormat="1">
      <c r="B56" s="554"/>
      <c r="C56" s="334"/>
      <c r="D56" s="334" t="s">
        <v>639</v>
      </c>
      <c r="E56" s="335"/>
      <c r="F56" s="336"/>
      <c r="G56" s="336"/>
      <c r="H56" s="336"/>
      <c r="I56" s="337"/>
      <c r="J56" s="338"/>
      <c r="K56" s="321"/>
      <c r="L56" s="321"/>
      <c r="M56" s="238"/>
    </row>
    <row r="57" spans="2:13">
      <c r="I57" s="12"/>
      <c r="J57" s="12"/>
    </row>
    <row r="58" spans="2:13">
      <c r="B58" s="1" t="s">
        <v>644</v>
      </c>
    </row>
  </sheetData>
  <mergeCells count="85">
    <mergeCell ref="B2:M2"/>
    <mergeCell ref="B6:M6"/>
    <mergeCell ref="B7:B9"/>
    <mergeCell ref="C7:F8"/>
    <mergeCell ref="G7:H8"/>
    <mergeCell ref="I7:M7"/>
    <mergeCell ref="I8:J8"/>
    <mergeCell ref="K8:M8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0:B12"/>
    <mergeCell ref="C10:C12"/>
    <mergeCell ref="D10:D12"/>
    <mergeCell ref="E10:E12"/>
    <mergeCell ref="F10:F12"/>
    <mergeCell ref="G10:G12"/>
    <mergeCell ref="H10:H12"/>
    <mergeCell ref="I10:I12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16:B18"/>
    <mergeCell ref="C16:C18"/>
    <mergeCell ref="D16:D18"/>
    <mergeCell ref="E16:E18"/>
    <mergeCell ref="F16:F18"/>
    <mergeCell ref="G22:G24"/>
    <mergeCell ref="H22:H24"/>
    <mergeCell ref="I22:I24"/>
    <mergeCell ref="J22:J24"/>
    <mergeCell ref="B25:M25"/>
    <mergeCell ref="B22:B24"/>
    <mergeCell ref="C22:C24"/>
    <mergeCell ref="D22:D24"/>
    <mergeCell ref="E22:E24"/>
    <mergeCell ref="F22:F24"/>
    <mergeCell ref="B27:K27"/>
    <mergeCell ref="B28:J28"/>
    <mergeCell ref="B29:B31"/>
    <mergeCell ref="C29:D30"/>
    <mergeCell ref="E29:J30"/>
    <mergeCell ref="F31:J31"/>
    <mergeCell ref="B32:B36"/>
    <mergeCell ref="F32:J32"/>
    <mergeCell ref="F33:J33"/>
    <mergeCell ref="F34:J34"/>
    <mergeCell ref="F35:J35"/>
    <mergeCell ref="B37:B41"/>
    <mergeCell ref="F37:J37"/>
    <mergeCell ref="F38:J38"/>
    <mergeCell ref="F39:J39"/>
    <mergeCell ref="F40:J40"/>
    <mergeCell ref="B42:B46"/>
    <mergeCell ref="F42:J42"/>
    <mergeCell ref="F43:J43"/>
    <mergeCell ref="F44:J44"/>
    <mergeCell ref="F45:J45"/>
    <mergeCell ref="B47:B51"/>
    <mergeCell ref="F47:J47"/>
    <mergeCell ref="F48:J48"/>
    <mergeCell ref="F49:J49"/>
    <mergeCell ref="F50:J50"/>
    <mergeCell ref="B52:B56"/>
    <mergeCell ref="F52:J52"/>
    <mergeCell ref="F53:J53"/>
    <mergeCell ref="F54:J54"/>
    <mergeCell ref="F55:J55"/>
  </mergeCells>
  <dataValidations count="1">
    <dataValidation type="list" allowBlank="1" showInputMessage="1" showErrorMessage="1" sqref="G10:G24">
      <formula1>$B$3:$B$5</formula1>
      <formula2>0</formula2>
    </dataValidation>
  </dataValidations>
  <pageMargins left="0.196527777777778" right="0.118055555555556" top="0.15763888888888899" bottom="0.15763888888888899" header="0.51180555555555496" footer="0.51180555555555496"/>
  <pageSetup scale="60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AMJ34"/>
  <sheetViews>
    <sheetView showGridLines="0" zoomScale="75" zoomScaleNormal="75" workbookViewId="0">
      <selection activeCell="H10" sqref="H10"/>
    </sheetView>
  </sheetViews>
  <sheetFormatPr defaultColWidth="9.140625" defaultRowHeight="15.75"/>
  <cols>
    <col min="1" max="1" width="1.5703125" style="1" customWidth="1"/>
    <col min="2" max="2" width="31.7109375" style="1" customWidth="1"/>
    <col min="3" max="3" width="28.28515625" style="1" customWidth="1"/>
    <col min="4" max="4" width="12.85546875" style="1" customWidth="1"/>
    <col min="5" max="5" width="16.7109375" style="1" customWidth="1"/>
    <col min="6" max="6" width="19.42578125" style="1" customWidth="1"/>
    <col min="7" max="8" width="27.28515625" style="1" customWidth="1"/>
    <col min="9" max="9" width="13.7109375" style="1" customWidth="1"/>
    <col min="10" max="10" width="13.85546875" style="1" customWidth="1"/>
    <col min="11" max="11" width="14" style="1" customWidth="1"/>
    <col min="12" max="14" width="13.85546875" style="1" customWidth="1"/>
    <col min="15" max="22" width="12.28515625" style="1" customWidth="1"/>
    <col min="23" max="1024" width="9.140625" style="1"/>
  </cols>
  <sheetData>
    <row r="2" spans="1:22" ht="18.75">
      <c r="V2" s="106" t="s">
        <v>645</v>
      </c>
    </row>
    <row r="3" spans="1:22">
      <c r="A3" s="208"/>
    </row>
    <row r="4" spans="1:22" ht="20.25">
      <c r="A4" s="208"/>
      <c r="B4" s="548" t="s">
        <v>646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</row>
    <row r="5" spans="1:22">
      <c r="D5" s="211"/>
      <c r="E5" s="211"/>
      <c r="F5" s="211"/>
      <c r="G5" s="211"/>
      <c r="H5" s="211"/>
      <c r="J5" s="211"/>
      <c r="K5" s="211"/>
      <c r="L5" s="211"/>
      <c r="M5" s="211"/>
      <c r="N5" s="211"/>
    </row>
    <row r="6" spans="1:22" ht="38.25" customHeight="1">
      <c r="B6" s="578" t="s">
        <v>647</v>
      </c>
      <c r="C6" s="579" t="s">
        <v>648</v>
      </c>
      <c r="D6" s="580" t="s">
        <v>649</v>
      </c>
      <c r="E6" s="581" t="s">
        <v>650</v>
      </c>
      <c r="F6" s="581" t="s">
        <v>651</v>
      </c>
      <c r="G6" s="581" t="s">
        <v>797</v>
      </c>
      <c r="H6" s="581" t="s">
        <v>798</v>
      </c>
      <c r="I6" s="581" t="s">
        <v>652</v>
      </c>
      <c r="J6" s="581" t="s">
        <v>653</v>
      </c>
      <c r="K6" s="581" t="s">
        <v>654</v>
      </c>
      <c r="L6" s="581" t="s">
        <v>655</v>
      </c>
      <c r="M6" s="581" t="s">
        <v>656</v>
      </c>
      <c r="N6" s="581" t="s">
        <v>657</v>
      </c>
      <c r="O6" s="582" t="s">
        <v>658</v>
      </c>
      <c r="P6" s="582"/>
      <c r="Q6" s="582"/>
      <c r="R6" s="582"/>
      <c r="S6" s="582"/>
      <c r="T6" s="582"/>
      <c r="U6" s="582"/>
      <c r="V6" s="582"/>
    </row>
    <row r="7" spans="1:22" ht="48.75" customHeight="1">
      <c r="B7" s="578"/>
      <c r="C7" s="579"/>
      <c r="D7" s="580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339" t="s">
        <v>659</v>
      </c>
      <c r="P7" s="339" t="s">
        <v>660</v>
      </c>
      <c r="Q7" s="339" t="s">
        <v>661</v>
      </c>
      <c r="R7" s="339" t="s">
        <v>662</v>
      </c>
      <c r="S7" s="339" t="s">
        <v>663</v>
      </c>
      <c r="T7" s="339" t="s">
        <v>664</v>
      </c>
      <c r="U7" s="339" t="s">
        <v>665</v>
      </c>
      <c r="V7" s="340" t="s">
        <v>666</v>
      </c>
    </row>
    <row r="8" spans="1:22" ht="24.95" customHeight="1">
      <c r="B8" s="341" t="s">
        <v>667</v>
      </c>
      <c r="C8" s="342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4"/>
    </row>
    <row r="9" spans="1:22" ht="24.95" customHeight="1">
      <c r="B9" s="345" t="s">
        <v>786</v>
      </c>
      <c r="C9" s="346" t="s">
        <v>789</v>
      </c>
      <c r="D9" s="460" t="s">
        <v>794</v>
      </c>
      <c r="E9" s="462">
        <v>70944</v>
      </c>
      <c r="F9" s="460" t="s">
        <v>796</v>
      </c>
      <c r="G9" s="462">
        <v>45789.01</v>
      </c>
      <c r="H9" s="462">
        <v>5376829.4500000002</v>
      </c>
      <c r="I9" s="460">
        <v>2021</v>
      </c>
      <c r="J9" s="460">
        <v>48</v>
      </c>
      <c r="K9" s="460">
        <v>0</v>
      </c>
      <c r="L9" s="460" t="s">
        <v>799</v>
      </c>
      <c r="M9" s="460">
        <v>6.57</v>
      </c>
      <c r="N9" s="460">
        <v>12</v>
      </c>
      <c r="O9" s="459">
        <v>501381.29</v>
      </c>
      <c r="P9" s="459">
        <v>506917.06</v>
      </c>
      <c r="Q9" s="459">
        <v>512512.85</v>
      </c>
      <c r="R9" s="459">
        <v>518172.15999999997</v>
      </c>
      <c r="S9" s="459">
        <v>68520.429999999993</v>
      </c>
      <c r="T9" s="459">
        <v>62984.31</v>
      </c>
      <c r="U9" s="459">
        <v>57388.52</v>
      </c>
      <c r="V9" s="464">
        <v>51729.21</v>
      </c>
    </row>
    <row r="10" spans="1:22" ht="24.95" customHeight="1">
      <c r="B10" s="345" t="s">
        <v>786</v>
      </c>
      <c r="C10" s="346" t="s">
        <v>790</v>
      </c>
      <c r="D10" s="460" t="s">
        <v>794</v>
      </c>
      <c r="E10" s="462">
        <v>10531.2</v>
      </c>
      <c r="F10" s="460" t="s">
        <v>796</v>
      </c>
      <c r="G10" s="462">
        <v>6797.03</v>
      </c>
      <c r="H10" s="462">
        <v>798149.4</v>
      </c>
      <c r="I10" s="460">
        <v>2021</v>
      </c>
      <c r="J10" s="460">
        <v>48</v>
      </c>
      <c r="K10" s="460">
        <v>0</v>
      </c>
      <c r="L10" s="460" t="s">
        <v>799</v>
      </c>
      <c r="M10" s="460">
        <v>6.57</v>
      </c>
      <c r="N10" s="460">
        <v>12</v>
      </c>
      <c r="O10" s="459">
        <v>99146.28</v>
      </c>
      <c r="P10" s="459">
        <v>75250.080000000002</v>
      </c>
      <c r="Q10" s="459">
        <v>76079.56</v>
      </c>
      <c r="R10" s="459">
        <v>76919.64</v>
      </c>
      <c r="S10" s="459">
        <v>10169.120000000001</v>
      </c>
      <c r="T10" s="459">
        <v>9346.7000000000007</v>
      </c>
      <c r="U10" s="459">
        <v>8517.2099999999991</v>
      </c>
      <c r="V10" s="464">
        <v>7677.14</v>
      </c>
    </row>
    <row r="11" spans="1:22" ht="24.95" customHeight="1">
      <c r="B11" s="345" t="s">
        <v>786</v>
      </c>
      <c r="C11" s="346" t="s">
        <v>791</v>
      </c>
      <c r="D11" s="460" t="s">
        <v>794</v>
      </c>
      <c r="E11" s="462">
        <v>5587.2</v>
      </c>
      <c r="F11" s="460" t="s">
        <v>796</v>
      </c>
      <c r="G11" s="462">
        <v>3606.13</v>
      </c>
      <c r="H11" s="462">
        <v>423454.14</v>
      </c>
      <c r="I11" s="460">
        <v>2021</v>
      </c>
      <c r="J11" s="460">
        <v>48</v>
      </c>
      <c r="K11" s="460">
        <v>0</v>
      </c>
      <c r="L11" s="460" t="s">
        <v>799</v>
      </c>
      <c r="M11" s="460">
        <v>6.57</v>
      </c>
      <c r="N11" s="460">
        <v>12</v>
      </c>
      <c r="O11" s="459">
        <v>39486.97</v>
      </c>
      <c r="P11" s="459">
        <v>39922.300000000003</v>
      </c>
      <c r="Q11" s="459">
        <v>40362.339999999997</v>
      </c>
      <c r="R11" s="459">
        <v>40808.26</v>
      </c>
      <c r="S11" s="459">
        <v>5396.94</v>
      </c>
      <c r="T11" s="459">
        <v>4961.6099999999997</v>
      </c>
      <c r="U11" s="459">
        <v>4521.57</v>
      </c>
      <c r="V11" s="464">
        <v>4075.65</v>
      </c>
    </row>
    <row r="12" spans="1:22" ht="24.95" customHeight="1">
      <c r="B12" s="345" t="s">
        <v>787</v>
      </c>
      <c r="C12" s="346" t="s">
        <v>792</v>
      </c>
      <c r="D12" s="460" t="s">
        <v>794</v>
      </c>
      <c r="E12" s="462">
        <v>75863.62</v>
      </c>
      <c r="F12" s="460" t="s">
        <v>796</v>
      </c>
      <c r="G12" s="462">
        <v>59428.78</v>
      </c>
      <c r="H12" s="463">
        <v>6987041.6600000001</v>
      </c>
      <c r="I12" s="460">
        <v>2021</v>
      </c>
      <c r="J12" s="460">
        <v>48</v>
      </c>
      <c r="K12" s="460">
        <v>0</v>
      </c>
      <c r="L12" s="460" t="s">
        <v>800</v>
      </c>
      <c r="M12" s="460">
        <v>5.36</v>
      </c>
      <c r="N12" s="460">
        <v>12</v>
      </c>
      <c r="O12" s="459">
        <v>528531.23</v>
      </c>
      <c r="P12" s="459">
        <v>533302.22</v>
      </c>
      <c r="Q12" s="459">
        <v>538115.54</v>
      </c>
      <c r="R12" s="459">
        <v>542973.53</v>
      </c>
      <c r="S12" s="459">
        <v>70857.09</v>
      </c>
      <c r="T12" s="459">
        <v>66086.100000000006</v>
      </c>
      <c r="U12" s="459">
        <v>61272.78</v>
      </c>
      <c r="V12" s="464">
        <v>56414.79</v>
      </c>
    </row>
    <row r="13" spans="1:22" ht="24.95" customHeight="1">
      <c r="B13" s="345" t="s">
        <v>788</v>
      </c>
      <c r="C13" s="346" t="s">
        <v>793</v>
      </c>
      <c r="D13" s="460" t="s">
        <v>795</v>
      </c>
      <c r="E13" s="462">
        <v>6000000</v>
      </c>
      <c r="F13" s="460" t="s">
        <v>796</v>
      </c>
      <c r="G13" s="462">
        <v>5000000</v>
      </c>
      <c r="H13" s="463">
        <v>5000000</v>
      </c>
      <c r="I13" s="460">
        <v>2021</v>
      </c>
      <c r="J13" s="460">
        <v>60</v>
      </c>
      <c r="K13" s="460">
        <v>0</v>
      </c>
      <c r="L13" s="460" t="s">
        <v>801</v>
      </c>
      <c r="M13" s="460">
        <v>4.7300000000000004</v>
      </c>
      <c r="N13" s="460">
        <v>12</v>
      </c>
      <c r="O13" s="459">
        <v>300000</v>
      </c>
      <c r="P13" s="459">
        <v>300000</v>
      </c>
      <c r="Q13" s="459">
        <v>300000</v>
      </c>
      <c r="R13" s="459">
        <v>300000</v>
      </c>
      <c r="S13" s="459">
        <v>52197.22</v>
      </c>
      <c r="T13" s="459">
        <v>49906.68</v>
      </c>
      <c r="U13" s="459">
        <v>31218.55</v>
      </c>
      <c r="V13" s="464">
        <v>44618.33</v>
      </c>
    </row>
    <row r="14" spans="1:22" ht="24.95" customHeight="1">
      <c r="B14" s="573" t="s">
        <v>669</v>
      </c>
      <c r="C14" s="573"/>
      <c r="D14" s="573"/>
      <c r="E14" s="573"/>
      <c r="F14" s="573"/>
      <c r="G14" s="573"/>
      <c r="H14" s="461">
        <f>SUM(H9:H13)</f>
        <v>18585474.649999999</v>
      </c>
      <c r="I14" s="349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1"/>
    </row>
    <row r="15" spans="1:22" ht="24.95" customHeight="1">
      <c r="B15" s="352" t="s">
        <v>670</v>
      </c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5"/>
    </row>
    <row r="16" spans="1:22" ht="24.95" customHeight="1">
      <c r="B16" s="345" t="s">
        <v>668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7"/>
    </row>
    <row r="17" spans="2:23" ht="24.95" customHeight="1">
      <c r="B17" s="345" t="s">
        <v>668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7"/>
    </row>
    <row r="18" spans="2:23" ht="24.95" customHeight="1">
      <c r="B18" s="345" t="s">
        <v>668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7"/>
    </row>
    <row r="19" spans="2:23" ht="24.95" customHeight="1">
      <c r="B19" s="345" t="s">
        <v>668</v>
      </c>
      <c r="C19" s="346"/>
      <c r="D19" s="346"/>
      <c r="E19" s="346"/>
      <c r="F19" s="346"/>
      <c r="G19" s="346"/>
      <c r="H19" s="348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7"/>
    </row>
    <row r="20" spans="2:23" ht="24.95" customHeight="1">
      <c r="B20" s="574" t="s">
        <v>671</v>
      </c>
      <c r="C20" s="574"/>
      <c r="D20" s="574"/>
      <c r="E20" s="574"/>
      <c r="F20" s="574"/>
      <c r="G20" s="574"/>
      <c r="H20" s="356"/>
      <c r="I20" s="357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12"/>
    </row>
    <row r="21" spans="2:23" ht="24.95" customHeight="1">
      <c r="B21" s="575" t="s">
        <v>672</v>
      </c>
      <c r="C21" s="575"/>
      <c r="D21" s="575"/>
      <c r="E21" s="575"/>
      <c r="F21" s="575"/>
      <c r="G21" s="575"/>
      <c r="H21" s="465">
        <f>SUM(H14)</f>
        <v>18585474.649999999</v>
      </c>
      <c r="I21" s="35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2:23" ht="24.95" customHeight="1">
      <c r="B22" s="576" t="s">
        <v>673</v>
      </c>
      <c r="C22" s="576"/>
      <c r="D22" s="576"/>
      <c r="E22" s="576"/>
      <c r="F22" s="576"/>
      <c r="G22" s="576"/>
      <c r="H22" s="360"/>
      <c r="I22" s="359"/>
      <c r="J22" s="12"/>
      <c r="K22" s="12"/>
      <c r="L22" s="12"/>
      <c r="M22" s="12"/>
      <c r="N22" s="12"/>
      <c r="O22" s="12"/>
      <c r="P22" s="12"/>
    </row>
    <row r="23" spans="2:23" ht="24.95" customHeight="1">
      <c r="B23" s="577" t="s">
        <v>674</v>
      </c>
      <c r="C23" s="577"/>
      <c r="D23" s="577"/>
      <c r="E23" s="577"/>
      <c r="F23" s="577"/>
      <c r="G23" s="577"/>
      <c r="H23" s="466">
        <f>SUM(H21)</f>
        <v>18585474.649999999</v>
      </c>
      <c r="I23" s="12"/>
      <c r="J23" s="12"/>
      <c r="K23" s="12"/>
      <c r="L23" s="12"/>
      <c r="M23" s="12"/>
      <c r="N23" s="12"/>
      <c r="O23" s="12"/>
      <c r="P23" s="12"/>
    </row>
    <row r="25" spans="2:23">
      <c r="B25" s="1" t="s">
        <v>102</v>
      </c>
      <c r="C25" s="361"/>
      <c r="D25" s="208"/>
      <c r="E25" s="208"/>
      <c r="F25" s="208"/>
    </row>
    <row r="26" spans="2:23">
      <c r="B26" s="208"/>
      <c r="C26" s="208"/>
      <c r="D26" s="208"/>
      <c r="E26" s="208"/>
      <c r="F26" s="208"/>
      <c r="G26" s="208"/>
    </row>
    <row r="28" spans="2:23">
      <c r="B28" s="572"/>
      <c r="C28" s="572"/>
      <c r="E28" s="319"/>
      <c r="F28" s="319"/>
      <c r="G28" s="362"/>
      <c r="T28" s="104"/>
    </row>
    <row r="29" spans="2:23">
      <c r="D29" s="319"/>
    </row>
    <row r="31" spans="2:23">
      <c r="F31" s="12"/>
      <c r="G31" s="12"/>
      <c r="H31" s="12"/>
      <c r="I31" s="12"/>
      <c r="J31" s="12"/>
      <c r="K31" s="12"/>
    </row>
    <row r="32" spans="2:23">
      <c r="F32" s="320"/>
      <c r="G32" s="320"/>
      <c r="H32" s="320"/>
      <c r="I32" s="320"/>
      <c r="J32" s="12"/>
      <c r="K32" s="12"/>
    </row>
    <row r="33" spans="6:11">
      <c r="F33" s="320"/>
      <c r="G33" s="320"/>
      <c r="H33" s="320"/>
      <c r="I33" s="320"/>
      <c r="J33" s="12"/>
      <c r="K33" s="12"/>
    </row>
    <row r="34" spans="6:11">
      <c r="F34" s="12"/>
      <c r="G34" s="12"/>
      <c r="H34" s="12"/>
      <c r="I34" s="12"/>
      <c r="J34" s="12"/>
      <c r="K34" s="12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  <mergeCell ref="B28:C28"/>
    <mergeCell ref="B14:G14"/>
    <mergeCell ref="B20:G20"/>
    <mergeCell ref="B21:G21"/>
    <mergeCell ref="B22:G22"/>
    <mergeCell ref="B23:G23"/>
  </mergeCells>
  <pageMargins left="3.9583333333333297E-2" right="3.9583333333333297E-2" top="0.74791666666666701" bottom="0.74791666666666701" header="0.51180555555555496" footer="0.51180555555555496"/>
  <pageSetup scale="3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AMI54"/>
  <sheetViews>
    <sheetView showGridLines="0" zoomScale="55" zoomScaleNormal="55" workbookViewId="0">
      <selection activeCell="A7" sqref="A7:XFD7"/>
    </sheetView>
  </sheetViews>
  <sheetFormatPr defaultColWidth="9.140625" defaultRowHeight="15.75"/>
  <cols>
    <col min="1" max="1" width="21.7109375" style="104" customWidth="1"/>
    <col min="2" max="2" width="28.7109375" style="363" customWidth="1"/>
    <col min="3" max="3" width="60.5703125" style="104" customWidth="1"/>
    <col min="4" max="6" width="50.7109375" style="104" customWidth="1"/>
    <col min="7" max="1023" width="9.140625" style="104"/>
  </cols>
  <sheetData>
    <row r="1" spans="1:17" ht="20.25">
      <c r="A1" s="364"/>
      <c r="B1" s="365"/>
      <c r="C1" s="364"/>
      <c r="D1" s="364"/>
      <c r="E1" s="364"/>
      <c r="F1" s="364"/>
    </row>
    <row r="2" spans="1:17" ht="20.25">
      <c r="A2" s="366"/>
      <c r="B2" s="367"/>
      <c r="C2" s="368"/>
      <c r="D2" s="368"/>
      <c r="E2" s="368"/>
      <c r="F2" s="368"/>
    </row>
    <row r="3" spans="1:17" ht="20.25">
      <c r="A3" s="369"/>
      <c r="B3" s="367"/>
      <c r="C3" s="368"/>
      <c r="D3" s="368"/>
      <c r="E3" s="368"/>
      <c r="F3" s="370" t="s">
        <v>675</v>
      </c>
    </row>
    <row r="4" spans="1:17" ht="20.25">
      <c r="A4" s="364"/>
      <c r="B4" s="365"/>
      <c r="C4" s="364"/>
      <c r="D4" s="364"/>
      <c r="E4" s="364"/>
      <c r="F4" s="364"/>
    </row>
    <row r="5" spans="1:17" ht="30">
      <c r="A5" s="584" t="s">
        <v>676</v>
      </c>
      <c r="B5" s="584"/>
      <c r="C5" s="584"/>
      <c r="D5" s="584"/>
      <c r="E5" s="584"/>
      <c r="F5" s="584"/>
      <c r="G5" s="107"/>
      <c r="H5" s="107"/>
      <c r="I5" s="107"/>
      <c r="J5" s="107"/>
    </row>
    <row r="6" spans="1:17" ht="20.25">
      <c r="A6" s="364"/>
      <c r="B6" s="365"/>
      <c r="C6" s="364"/>
      <c r="D6" s="364"/>
      <c r="E6" s="364"/>
      <c r="F6" s="364"/>
    </row>
    <row r="7" spans="1:17" ht="21" thickBot="1">
      <c r="A7" s="364"/>
      <c r="B7" s="365"/>
      <c r="C7" s="364"/>
      <c r="D7" s="364"/>
      <c r="E7" s="364"/>
      <c r="F7" s="364"/>
    </row>
    <row r="8" spans="1:17" s="114" customFormat="1" ht="65.099999999999994" customHeight="1" thickBot="1">
      <c r="A8" s="371" t="s">
        <v>677</v>
      </c>
      <c r="B8" s="444" t="s">
        <v>5</v>
      </c>
      <c r="C8" s="372" t="s">
        <v>678</v>
      </c>
      <c r="D8" s="372" t="s">
        <v>679</v>
      </c>
      <c r="E8" s="372" t="s">
        <v>680</v>
      </c>
      <c r="F8" s="373" t="s">
        <v>681</v>
      </c>
      <c r="G8" s="374"/>
      <c r="H8" s="374"/>
      <c r="I8" s="585"/>
      <c r="J8" s="585"/>
      <c r="K8" s="585"/>
      <c r="L8" s="585"/>
      <c r="M8" s="585"/>
      <c r="N8" s="585"/>
      <c r="O8" s="585"/>
      <c r="P8" s="121"/>
      <c r="Q8" s="121"/>
    </row>
    <row r="9" spans="1:17" s="114" customFormat="1" ht="19.899999999999999" customHeight="1">
      <c r="A9" s="375">
        <v>1</v>
      </c>
      <c r="B9" s="445">
        <v>2</v>
      </c>
      <c r="C9" s="376">
        <v>3</v>
      </c>
      <c r="D9" s="376">
        <v>4</v>
      </c>
      <c r="E9" s="376">
        <v>5</v>
      </c>
      <c r="F9" s="377">
        <v>6</v>
      </c>
      <c r="G9" s="374"/>
      <c r="H9" s="374"/>
      <c r="I9" s="585"/>
      <c r="J9" s="585"/>
      <c r="K9" s="585"/>
      <c r="L9" s="585"/>
      <c r="M9" s="585"/>
      <c r="N9" s="585"/>
      <c r="O9" s="585"/>
      <c r="P9" s="121"/>
      <c r="Q9" s="121"/>
    </row>
    <row r="10" spans="1:17" s="114" customFormat="1" ht="35.1" customHeight="1" thickBot="1">
      <c r="A10" s="586" t="s">
        <v>741</v>
      </c>
      <c r="B10" s="389" t="s">
        <v>682</v>
      </c>
      <c r="C10" s="379" t="s">
        <v>742</v>
      </c>
      <c r="D10" s="446" t="s">
        <v>747</v>
      </c>
      <c r="E10" s="435">
        <v>0</v>
      </c>
      <c r="F10" s="436">
        <v>0</v>
      </c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17" s="114" customFormat="1" ht="35.1" customHeight="1" thickBot="1">
      <c r="A11" s="586"/>
      <c r="B11" s="389" t="s">
        <v>682</v>
      </c>
      <c r="C11" s="379" t="s">
        <v>742</v>
      </c>
      <c r="D11" s="439" t="s">
        <v>743</v>
      </c>
      <c r="E11" s="435">
        <v>440108.64</v>
      </c>
      <c r="F11" s="436">
        <v>440108.64</v>
      </c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17" s="114" customFormat="1" ht="35.1" customHeight="1" thickBot="1">
      <c r="A12" s="586"/>
      <c r="B12" s="389" t="s">
        <v>682</v>
      </c>
      <c r="C12" s="379" t="s">
        <v>742</v>
      </c>
      <c r="D12" s="439" t="s">
        <v>744</v>
      </c>
      <c r="E12" s="435">
        <v>2218684.0299999998</v>
      </c>
      <c r="F12" s="436">
        <v>2218684.0299999998</v>
      </c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17" s="114" customFormat="1" ht="35.1" customHeight="1" thickBot="1">
      <c r="A13" s="586"/>
      <c r="B13" s="389" t="s">
        <v>682</v>
      </c>
      <c r="C13" s="379" t="s">
        <v>742</v>
      </c>
      <c r="D13" s="439" t="s">
        <v>745</v>
      </c>
      <c r="E13" s="435">
        <v>3709695.49</v>
      </c>
      <c r="F13" s="436">
        <v>3709695.49</v>
      </c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s="114" customFormat="1" ht="35.1" customHeight="1" thickBot="1">
      <c r="A14" s="586"/>
      <c r="B14" s="389" t="s">
        <v>682</v>
      </c>
      <c r="C14" s="379" t="s">
        <v>742</v>
      </c>
      <c r="D14" s="439" t="s">
        <v>746</v>
      </c>
      <c r="E14" s="435">
        <v>52477.51</v>
      </c>
      <c r="F14" s="436">
        <v>52477.51</v>
      </c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 s="114" customFormat="1" ht="35.1" customHeight="1" thickBot="1">
      <c r="A15" s="586"/>
      <c r="B15" s="389" t="s">
        <v>682</v>
      </c>
      <c r="C15" s="379" t="s">
        <v>742</v>
      </c>
      <c r="D15" s="439" t="s">
        <v>748</v>
      </c>
      <c r="E15" s="435">
        <v>5800</v>
      </c>
      <c r="F15" s="436">
        <v>5800</v>
      </c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7" s="114" customFormat="1" ht="35.1" customHeight="1" thickBot="1">
      <c r="A16" s="586"/>
      <c r="B16" s="389" t="s">
        <v>682</v>
      </c>
      <c r="C16" s="379" t="s">
        <v>742</v>
      </c>
      <c r="D16" s="439" t="s">
        <v>749</v>
      </c>
      <c r="E16" s="435">
        <v>2814852.6</v>
      </c>
      <c r="F16" s="436">
        <v>2814852.6</v>
      </c>
    </row>
    <row r="17" spans="1:6" s="114" customFormat="1" ht="35.1" customHeight="1" thickBot="1">
      <c r="A17" s="586"/>
      <c r="B17" s="389" t="s">
        <v>682</v>
      </c>
      <c r="C17" s="379" t="s">
        <v>742</v>
      </c>
      <c r="D17" s="439" t="s">
        <v>748</v>
      </c>
      <c r="E17" s="435">
        <v>6406919.2599999998</v>
      </c>
      <c r="F17" s="436">
        <v>6406919.2599999998</v>
      </c>
    </row>
    <row r="18" spans="1:6" s="114" customFormat="1" ht="35.1" customHeight="1" thickBot="1">
      <c r="A18" s="586"/>
      <c r="B18" s="389" t="s">
        <v>682</v>
      </c>
      <c r="C18" s="379" t="s">
        <v>742</v>
      </c>
      <c r="D18" s="439" t="s">
        <v>750</v>
      </c>
      <c r="E18" s="435">
        <v>0</v>
      </c>
      <c r="F18" s="436">
        <v>0</v>
      </c>
    </row>
    <row r="19" spans="1:6" s="114" customFormat="1" ht="35.1" customHeight="1" thickBot="1">
      <c r="A19" s="586"/>
      <c r="B19" s="389" t="s">
        <v>682</v>
      </c>
      <c r="C19" s="379" t="s">
        <v>751</v>
      </c>
      <c r="D19" s="439" t="s">
        <v>751</v>
      </c>
      <c r="E19" s="435">
        <v>0.35</v>
      </c>
      <c r="F19" s="436">
        <v>0.35</v>
      </c>
    </row>
    <row r="20" spans="1:6" s="114" customFormat="1" ht="35.1" customHeight="1" thickBot="1">
      <c r="A20" s="586"/>
      <c r="B20" s="381" t="s">
        <v>683</v>
      </c>
      <c r="C20" s="394"/>
      <c r="D20" s="394"/>
      <c r="E20" s="447">
        <f>SUM(E10:E19)</f>
        <v>15648537.879999999</v>
      </c>
      <c r="F20" s="448">
        <f>SUM(F10:F19)</f>
        <v>15648537.879999999</v>
      </c>
    </row>
    <row r="21" spans="1:6" s="114" customFormat="1" ht="35.1" customHeight="1" thickBot="1">
      <c r="A21" s="583" t="s">
        <v>684</v>
      </c>
      <c r="B21" s="443" t="s">
        <v>682</v>
      </c>
      <c r="C21" s="388" t="s">
        <v>742</v>
      </c>
      <c r="D21" s="364" t="s">
        <v>747</v>
      </c>
      <c r="E21" s="440">
        <v>0</v>
      </c>
      <c r="F21" s="440">
        <v>0</v>
      </c>
    </row>
    <row r="22" spans="1:6" s="114" customFormat="1" ht="35.1" customHeight="1" thickBot="1">
      <c r="A22" s="583"/>
      <c r="B22" s="441" t="s">
        <v>682</v>
      </c>
      <c r="C22" s="379" t="s">
        <v>742</v>
      </c>
      <c r="D22" s="439" t="s">
        <v>743</v>
      </c>
      <c r="E22" s="440">
        <v>1315175.1100000001</v>
      </c>
      <c r="F22" s="440">
        <v>1315175.1100000001</v>
      </c>
    </row>
    <row r="23" spans="1:6" s="114" customFormat="1" ht="35.1" customHeight="1" thickBot="1">
      <c r="A23" s="583"/>
      <c r="B23" s="441" t="s">
        <v>682</v>
      </c>
      <c r="C23" s="379" t="s">
        <v>742</v>
      </c>
      <c r="D23" s="439" t="s">
        <v>744</v>
      </c>
      <c r="E23" s="440">
        <v>2511363.2599999998</v>
      </c>
      <c r="F23" s="440">
        <v>2511363.2599999998</v>
      </c>
    </row>
    <row r="24" spans="1:6" s="114" customFormat="1" ht="35.1" customHeight="1" thickBot="1">
      <c r="A24" s="583"/>
      <c r="B24" s="441" t="s">
        <v>682</v>
      </c>
      <c r="C24" s="379" t="s">
        <v>742</v>
      </c>
      <c r="D24" s="439" t="s">
        <v>745</v>
      </c>
      <c r="E24" s="440">
        <v>3756761.52</v>
      </c>
      <c r="F24" s="440">
        <v>3756761.52</v>
      </c>
    </row>
    <row r="25" spans="1:6" s="114" customFormat="1" ht="35.1" customHeight="1" thickBot="1">
      <c r="A25" s="583"/>
      <c r="B25" s="441" t="s">
        <v>682</v>
      </c>
      <c r="C25" s="379" t="s">
        <v>742</v>
      </c>
      <c r="D25" s="439" t="s">
        <v>746</v>
      </c>
      <c r="E25" s="440">
        <v>52477.51</v>
      </c>
      <c r="F25" s="440">
        <v>52477.51</v>
      </c>
    </row>
    <row r="26" spans="1:6" s="114" customFormat="1" ht="35.1" customHeight="1" thickBot="1">
      <c r="A26" s="583"/>
      <c r="B26" s="441" t="s">
        <v>682</v>
      </c>
      <c r="C26" s="379" t="s">
        <v>742</v>
      </c>
      <c r="D26" s="439" t="s">
        <v>748</v>
      </c>
      <c r="E26" s="440">
        <v>0</v>
      </c>
      <c r="F26" s="440">
        <v>0</v>
      </c>
    </row>
    <row r="27" spans="1:6" s="114" customFormat="1" ht="35.1" customHeight="1" thickBot="1">
      <c r="A27" s="583"/>
      <c r="B27" s="441" t="s">
        <v>682</v>
      </c>
      <c r="C27" s="379" t="s">
        <v>742</v>
      </c>
      <c r="D27" s="439" t="s">
        <v>749</v>
      </c>
      <c r="E27" s="440">
        <v>2926667.37</v>
      </c>
      <c r="F27" s="440">
        <v>2926667.37</v>
      </c>
    </row>
    <row r="28" spans="1:6" s="114" customFormat="1" ht="35.1" customHeight="1" thickBot="1">
      <c r="A28" s="583"/>
      <c r="B28" s="441" t="s">
        <v>682</v>
      </c>
      <c r="C28" s="379" t="s">
        <v>742</v>
      </c>
      <c r="D28" s="439" t="s">
        <v>748</v>
      </c>
      <c r="E28" s="440">
        <v>7455397.1600000001</v>
      </c>
      <c r="F28" s="440">
        <v>7455397.1600000001</v>
      </c>
    </row>
    <row r="29" spans="1:6" s="114" customFormat="1" ht="35.1" customHeight="1" thickBot="1">
      <c r="A29" s="583"/>
      <c r="B29" s="389" t="s">
        <v>682</v>
      </c>
      <c r="C29" s="379" t="s">
        <v>742</v>
      </c>
      <c r="D29" s="439" t="s">
        <v>750</v>
      </c>
      <c r="E29" s="435">
        <v>0</v>
      </c>
      <c r="F29" s="435">
        <v>0</v>
      </c>
    </row>
    <row r="30" spans="1:6" s="114" customFormat="1" ht="35.1" customHeight="1" thickBot="1">
      <c r="A30" s="583"/>
      <c r="B30" s="389" t="s">
        <v>682</v>
      </c>
      <c r="C30" s="379" t="s">
        <v>751</v>
      </c>
      <c r="D30" s="439" t="s">
        <v>751</v>
      </c>
      <c r="E30" s="435">
        <v>10000.700000000001</v>
      </c>
      <c r="F30" s="435">
        <v>10000.700000000001</v>
      </c>
    </row>
    <row r="31" spans="1:6" s="114" customFormat="1" ht="35.1" customHeight="1" thickBot="1">
      <c r="A31" s="583"/>
      <c r="B31" s="381" t="s">
        <v>683</v>
      </c>
      <c r="C31" s="387"/>
      <c r="D31" s="387"/>
      <c r="E31" s="447">
        <f>SUM(E21:E30)</f>
        <v>18027842.629999999</v>
      </c>
      <c r="F31" s="447">
        <f>SUM(F21:F30)</f>
        <v>18027842.629999999</v>
      </c>
    </row>
    <row r="32" spans="1:6" s="114" customFormat="1" ht="35.1" customHeight="1" thickBot="1">
      <c r="A32" s="583" t="s">
        <v>685</v>
      </c>
      <c r="B32" s="391" t="s">
        <v>682</v>
      </c>
      <c r="C32" s="388" t="s">
        <v>742</v>
      </c>
      <c r="D32" s="364" t="s">
        <v>747</v>
      </c>
      <c r="E32" s="440">
        <v>0</v>
      </c>
      <c r="F32" s="440">
        <v>0</v>
      </c>
    </row>
    <row r="33" spans="1:6" s="114" customFormat="1" ht="35.1" customHeight="1" thickBot="1">
      <c r="A33" s="583"/>
      <c r="B33" s="391" t="s">
        <v>682</v>
      </c>
      <c r="C33" s="379" t="s">
        <v>742</v>
      </c>
      <c r="D33" s="439" t="s">
        <v>743</v>
      </c>
      <c r="E33" s="435">
        <v>2122862.59</v>
      </c>
      <c r="F33" s="435">
        <v>2122862.59</v>
      </c>
    </row>
    <row r="34" spans="1:6" s="114" customFormat="1" ht="35.1" customHeight="1" thickBot="1">
      <c r="A34" s="583"/>
      <c r="B34" s="391" t="s">
        <v>682</v>
      </c>
      <c r="C34" s="379" t="s">
        <v>742</v>
      </c>
      <c r="D34" s="439" t="s">
        <v>744</v>
      </c>
      <c r="E34" s="435">
        <v>219592.46</v>
      </c>
      <c r="F34" s="435">
        <v>219592.46</v>
      </c>
    </row>
    <row r="35" spans="1:6" s="114" customFormat="1" ht="35.1" customHeight="1" thickBot="1">
      <c r="A35" s="583"/>
      <c r="B35" s="391" t="s">
        <v>682</v>
      </c>
      <c r="C35" s="379" t="s">
        <v>742</v>
      </c>
      <c r="D35" s="439" t="s">
        <v>745</v>
      </c>
      <c r="E35" s="435">
        <v>99568.85</v>
      </c>
      <c r="F35" s="435">
        <v>99568.85</v>
      </c>
    </row>
    <row r="36" spans="1:6" s="114" customFormat="1" ht="35.1" customHeight="1" thickBot="1">
      <c r="A36" s="583"/>
      <c r="B36" s="391" t="s">
        <v>682</v>
      </c>
      <c r="C36" s="379" t="s">
        <v>742</v>
      </c>
      <c r="D36" s="439" t="s">
        <v>746</v>
      </c>
      <c r="E36" s="435">
        <v>52477.51</v>
      </c>
      <c r="F36" s="435">
        <v>52477.51</v>
      </c>
    </row>
    <row r="37" spans="1:6" s="114" customFormat="1" ht="35.1" customHeight="1" thickBot="1">
      <c r="A37" s="583"/>
      <c r="B37" s="391" t="s">
        <v>682</v>
      </c>
      <c r="C37" s="379" t="s">
        <v>742</v>
      </c>
      <c r="D37" s="439" t="s">
        <v>748</v>
      </c>
      <c r="E37" s="435">
        <v>7467206.4100000001</v>
      </c>
      <c r="F37" s="435">
        <v>7467206.4100000001</v>
      </c>
    </row>
    <row r="38" spans="1:6" s="114" customFormat="1" ht="35.1" customHeight="1" thickBot="1">
      <c r="A38" s="583"/>
      <c r="B38" s="391" t="s">
        <v>682</v>
      </c>
      <c r="C38" s="379" t="s">
        <v>742</v>
      </c>
      <c r="D38" s="439" t="s">
        <v>749</v>
      </c>
      <c r="E38" s="435">
        <v>192538.71</v>
      </c>
      <c r="F38" s="435">
        <v>192538.71</v>
      </c>
    </row>
    <row r="39" spans="1:6" s="114" customFormat="1" ht="35.1" customHeight="1" thickBot="1">
      <c r="A39" s="583"/>
      <c r="B39" s="391" t="s">
        <v>682</v>
      </c>
      <c r="C39" s="379" t="s">
        <v>742</v>
      </c>
      <c r="D39" s="439" t="s">
        <v>748</v>
      </c>
      <c r="E39" s="435">
        <v>5800</v>
      </c>
      <c r="F39" s="435">
        <v>5800</v>
      </c>
    </row>
    <row r="40" spans="1:6" s="114" customFormat="1" ht="35.1" customHeight="1" thickBot="1">
      <c r="A40" s="583"/>
      <c r="B40" s="391" t="s">
        <v>682</v>
      </c>
      <c r="C40" s="379" t="s">
        <v>742</v>
      </c>
      <c r="D40" s="439" t="s">
        <v>750</v>
      </c>
      <c r="E40" s="435">
        <v>0</v>
      </c>
      <c r="F40" s="435">
        <v>0</v>
      </c>
    </row>
    <row r="41" spans="1:6" s="114" customFormat="1" ht="35.1" customHeight="1" thickBot="1">
      <c r="A41" s="583"/>
      <c r="B41" s="389" t="s">
        <v>682</v>
      </c>
      <c r="C41" s="379" t="s">
        <v>751</v>
      </c>
      <c r="D41" s="439" t="s">
        <v>751</v>
      </c>
      <c r="E41" s="435">
        <v>10350.59</v>
      </c>
      <c r="F41" s="435">
        <v>10350.59</v>
      </c>
    </row>
    <row r="42" spans="1:6" s="114" customFormat="1" ht="35.1" customHeight="1" thickBot="1">
      <c r="A42" s="583"/>
      <c r="B42" s="381" t="s">
        <v>683</v>
      </c>
      <c r="C42" s="382"/>
      <c r="D42" s="382"/>
      <c r="E42" s="437">
        <f>SUM(E32:E41)</f>
        <v>10170397.120000001</v>
      </c>
      <c r="F42" s="438">
        <f>SUM(F32:F41)</f>
        <v>10170397.120000001</v>
      </c>
    </row>
    <row r="43" spans="1:6" s="114" customFormat="1" ht="35.1" customHeight="1" thickBot="1">
      <c r="A43" s="583" t="s">
        <v>686</v>
      </c>
      <c r="B43" s="384" t="s">
        <v>682</v>
      </c>
      <c r="C43" s="385"/>
      <c r="D43" s="385"/>
      <c r="E43" s="385"/>
      <c r="F43" s="386"/>
    </row>
    <row r="44" spans="1:6" s="114" customFormat="1" ht="35.1" customHeight="1" thickBot="1">
      <c r="A44" s="583"/>
      <c r="B44" s="378" t="s">
        <v>682</v>
      </c>
      <c r="C44" s="379"/>
      <c r="D44" s="379"/>
      <c r="E44" s="379"/>
      <c r="F44" s="380"/>
    </row>
    <row r="45" spans="1:6" s="114" customFormat="1" ht="35.1" customHeight="1" thickBot="1">
      <c r="A45" s="583"/>
      <c r="B45" s="378" t="s">
        <v>682</v>
      </c>
      <c r="C45" s="379"/>
      <c r="D45" s="379"/>
      <c r="E45" s="379"/>
      <c r="F45" s="380"/>
    </row>
    <row r="46" spans="1:6" s="114" customFormat="1" ht="35.1" customHeight="1" thickBot="1">
      <c r="A46" s="583"/>
      <c r="B46" s="381" t="s">
        <v>683</v>
      </c>
      <c r="C46" s="390"/>
      <c r="D46" s="390"/>
      <c r="E46" s="390"/>
      <c r="F46" s="383"/>
    </row>
    <row r="47" spans="1:6" s="114" customFormat="1" ht="35.1" customHeight="1" thickBot="1">
      <c r="A47" s="583" t="s">
        <v>687</v>
      </c>
      <c r="B47" s="391" t="s">
        <v>682</v>
      </c>
      <c r="C47" s="385"/>
      <c r="D47" s="385"/>
      <c r="E47" s="385"/>
      <c r="F47" s="386"/>
    </row>
    <row r="48" spans="1:6" s="114" customFormat="1" ht="35.1" customHeight="1" thickBot="1">
      <c r="A48" s="583"/>
      <c r="B48" s="378" t="s">
        <v>682</v>
      </c>
      <c r="C48" s="379"/>
      <c r="D48" s="379"/>
      <c r="E48" s="379"/>
      <c r="F48" s="380"/>
    </row>
    <row r="49" spans="1:9" s="114" customFormat="1" ht="35.1" customHeight="1" thickBot="1">
      <c r="A49" s="583"/>
      <c r="B49" s="378" t="s">
        <v>682</v>
      </c>
      <c r="C49" s="379"/>
      <c r="D49" s="392"/>
      <c r="E49" s="392"/>
      <c r="F49" s="393"/>
    </row>
    <row r="50" spans="1:9" s="114" customFormat="1" ht="35.1" customHeight="1" thickBot="1">
      <c r="A50" s="583"/>
      <c r="B50" s="381" t="s">
        <v>683</v>
      </c>
      <c r="C50" s="394"/>
      <c r="D50" s="387"/>
      <c r="E50" s="387"/>
      <c r="F50" s="395"/>
    </row>
    <row r="51" spans="1:9" s="114" customFormat="1" ht="20.25">
      <c r="A51" s="364"/>
      <c r="B51" s="365"/>
      <c r="C51" s="364"/>
      <c r="D51" s="364"/>
      <c r="E51" s="364"/>
      <c r="F51" s="364"/>
    </row>
    <row r="52" spans="1:9" ht="19.5" customHeight="1">
      <c r="A52" s="1"/>
      <c r="B52" s="1"/>
      <c r="C52" s="1"/>
      <c r="E52" s="89"/>
      <c r="F52" s="89"/>
      <c r="G52" s="89"/>
      <c r="H52" s="89"/>
      <c r="I52" s="89"/>
    </row>
    <row r="53" spans="1:9" ht="20.25">
      <c r="A53" s="364"/>
      <c r="B53" s="365"/>
      <c r="C53" s="364"/>
      <c r="D53" s="151"/>
      <c r="E53" s="364"/>
      <c r="F53" s="364"/>
    </row>
    <row r="54" spans="1:9" ht="20.25">
      <c r="A54" s="364"/>
      <c r="B54" s="365"/>
      <c r="C54" s="364"/>
      <c r="D54" s="364"/>
      <c r="E54" s="364"/>
      <c r="F54" s="364"/>
    </row>
  </sheetData>
  <mergeCells count="7">
    <mergeCell ref="A43:A46"/>
    <mergeCell ref="A47:A50"/>
    <mergeCell ref="A5:F5"/>
    <mergeCell ref="I8:O9"/>
    <mergeCell ref="A10:A20"/>
    <mergeCell ref="A21:A31"/>
    <mergeCell ref="A32:A42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35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36"/>
  <sheetViews>
    <sheetView showGridLines="0" workbookViewId="0">
      <selection activeCell="L18" sqref="L18"/>
    </sheetView>
  </sheetViews>
  <sheetFormatPr defaultColWidth="9.140625" defaultRowHeight="15.75"/>
  <cols>
    <col min="1" max="1" width="1.140625" style="396" customWidth="1"/>
    <col min="2" max="2" width="5.5703125" style="396" customWidth="1"/>
    <col min="3" max="3" width="28.7109375" style="396" customWidth="1"/>
    <col min="4" max="7" width="14.7109375" style="396" customWidth="1"/>
    <col min="8" max="8" width="24.140625" style="396" customWidth="1"/>
    <col min="9" max="16" width="13.7109375" style="396" customWidth="1"/>
    <col min="17" max="1024" width="9.140625" style="396"/>
  </cols>
  <sheetData>
    <row r="1" spans="1:16">
      <c r="P1" s="397" t="s">
        <v>688</v>
      </c>
    </row>
    <row r="3" spans="1:16" ht="22.5">
      <c r="B3" s="594" t="s">
        <v>689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</row>
    <row r="5" spans="1:16">
      <c r="P5" s="398" t="s">
        <v>480</v>
      </c>
    </row>
    <row r="6" spans="1:16" ht="28.5" customHeight="1">
      <c r="B6" s="595" t="s">
        <v>690</v>
      </c>
      <c r="C6" s="595" t="s">
        <v>691</v>
      </c>
      <c r="D6" s="595" t="s">
        <v>692</v>
      </c>
      <c r="E6" s="595" t="s">
        <v>693</v>
      </c>
      <c r="F6" s="595" t="s">
        <v>694</v>
      </c>
      <c r="G6" s="595" t="s">
        <v>695</v>
      </c>
      <c r="H6" s="595" t="s">
        <v>696</v>
      </c>
      <c r="I6" s="596" t="s">
        <v>802</v>
      </c>
      <c r="J6" s="596"/>
      <c r="K6" s="596"/>
      <c r="L6" s="596"/>
      <c r="M6" s="596"/>
      <c r="N6" s="596"/>
      <c r="O6" s="596"/>
      <c r="P6" s="596"/>
    </row>
    <row r="7" spans="1:16" ht="36" customHeight="1">
      <c r="B7" s="595"/>
      <c r="C7" s="595"/>
      <c r="D7" s="595"/>
      <c r="E7" s="595"/>
      <c r="F7" s="595"/>
      <c r="G7" s="595"/>
      <c r="H7" s="595"/>
      <c r="I7" s="399" t="s">
        <v>697</v>
      </c>
      <c r="J7" s="399" t="s">
        <v>698</v>
      </c>
      <c r="K7" s="399" t="s">
        <v>699</v>
      </c>
      <c r="L7" s="399" t="s">
        <v>700</v>
      </c>
      <c r="M7" s="399" t="s">
        <v>701</v>
      </c>
      <c r="N7" s="399" t="s">
        <v>702</v>
      </c>
      <c r="O7" s="399" t="s">
        <v>703</v>
      </c>
      <c r="P7" s="399" t="s">
        <v>704</v>
      </c>
    </row>
    <row r="8" spans="1:16">
      <c r="A8" s="400"/>
      <c r="B8" s="589" t="s">
        <v>483</v>
      </c>
      <c r="C8" s="590" t="s">
        <v>803</v>
      </c>
      <c r="D8" s="591">
        <v>2022</v>
      </c>
      <c r="E8" s="591">
        <v>2022</v>
      </c>
      <c r="F8" s="592">
        <v>1200000</v>
      </c>
      <c r="G8" s="593"/>
      <c r="H8" s="403" t="s">
        <v>705</v>
      </c>
      <c r="I8" s="401"/>
      <c r="J8" s="401"/>
      <c r="K8" s="401"/>
      <c r="L8" s="401"/>
      <c r="M8" s="401"/>
      <c r="N8" s="401"/>
      <c r="O8" s="401"/>
      <c r="P8" s="402"/>
    </row>
    <row r="9" spans="1:16">
      <c r="A9" s="400"/>
      <c r="B9" s="589"/>
      <c r="C9" s="590"/>
      <c r="D9" s="591"/>
      <c r="E9" s="591"/>
      <c r="F9" s="592"/>
      <c r="G9" s="593"/>
      <c r="H9" s="403" t="s">
        <v>706</v>
      </c>
      <c r="I9" s="401"/>
      <c r="J9" s="401"/>
      <c r="K9" s="401"/>
      <c r="L9" s="401"/>
      <c r="M9" s="401"/>
      <c r="N9" s="401"/>
      <c r="O9" s="401"/>
      <c r="P9" s="402"/>
    </row>
    <row r="10" spans="1:16">
      <c r="A10" s="400"/>
      <c r="B10" s="589"/>
      <c r="C10" s="590"/>
      <c r="D10" s="591"/>
      <c r="E10" s="591"/>
      <c r="F10" s="592"/>
      <c r="G10" s="593"/>
      <c r="H10" s="403" t="s">
        <v>605</v>
      </c>
      <c r="I10" s="401"/>
      <c r="J10" s="401"/>
      <c r="K10" s="401"/>
      <c r="L10" s="401"/>
      <c r="M10" s="401"/>
      <c r="N10" s="401"/>
      <c r="O10" s="401"/>
      <c r="P10" s="402"/>
    </row>
    <row r="11" spans="1:16">
      <c r="A11" s="400"/>
      <c r="B11" s="589"/>
      <c r="C11" s="590"/>
      <c r="D11" s="591"/>
      <c r="E11" s="591"/>
      <c r="F11" s="592"/>
      <c r="G11" s="593"/>
      <c r="H11" s="403" t="s">
        <v>707</v>
      </c>
      <c r="I11" s="401">
        <v>1200000</v>
      </c>
      <c r="J11" s="401"/>
      <c r="K11" s="401"/>
      <c r="L11" s="401"/>
      <c r="M11" s="401"/>
      <c r="N11" s="401"/>
      <c r="O11" s="401"/>
      <c r="P11" s="402"/>
    </row>
    <row r="12" spans="1:16">
      <c r="A12" s="400"/>
      <c r="B12" s="589"/>
      <c r="C12" s="590"/>
      <c r="D12" s="591"/>
      <c r="E12" s="591"/>
      <c r="F12" s="592"/>
      <c r="G12" s="593"/>
      <c r="H12" s="404" t="s">
        <v>708</v>
      </c>
      <c r="I12" s="405">
        <v>1200000</v>
      </c>
      <c r="J12" s="405"/>
      <c r="K12" s="405"/>
      <c r="L12" s="405"/>
      <c r="M12" s="405"/>
      <c r="N12" s="405"/>
      <c r="O12" s="405"/>
      <c r="P12" s="406"/>
    </row>
    <row r="13" spans="1:16">
      <c r="A13" s="400"/>
      <c r="B13" s="589" t="s">
        <v>485</v>
      </c>
      <c r="C13" s="590" t="s">
        <v>804</v>
      </c>
      <c r="D13" s="591">
        <v>2022</v>
      </c>
      <c r="E13" s="591">
        <v>2022</v>
      </c>
      <c r="F13" s="592">
        <v>1500000</v>
      </c>
      <c r="G13" s="593"/>
      <c r="H13" s="403" t="s">
        <v>705</v>
      </c>
      <c r="I13" s="401"/>
      <c r="J13" s="401"/>
      <c r="K13" s="401"/>
      <c r="L13" s="401"/>
      <c r="M13" s="401"/>
      <c r="N13" s="401"/>
      <c r="O13" s="401"/>
      <c r="P13" s="402"/>
    </row>
    <row r="14" spans="1:16">
      <c r="A14" s="400"/>
      <c r="B14" s="589"/>
      <c r="C14" s="590"/>
      <c r="D14" s="591"/>
      <c r="E14" s="591"/>
      <c r="F14" s="592"/>
      <c r="G14" s="593"/>
      <c r="H14" s="403" t="s">
        <v>706</v>
      </c>
      <c r="I14" s="401"/>
      <c r="J14" s="401"/>
      <c r="K14" s="401">
        <v>1250000</v>
      </c>
      <c r="L14" s="401">
        <v>717600</v>
      </c>
      <c r="M14" s="401"/>
      <c r="N14" s="401"/>
      <c r="O14" s="401"/>
      <c r="P14" s="402"/>
    </row>
    <row r="15" spans="1:16">
      <c r="A15" s="400"/>
      <c r="B15" s="589"/>
      <c r="C15" s="590"/>
      <c r="D15" s="591"/>
      <c r="E15" s="591"/>
      <c r="F15" s="592"/>
      <c r="G15" s="593"/>
      <c r="H15" s="403" t="s">
        <v>605</v>
      </c>
      <c r="I15" s="401"/>
      <c r="J15" s="401"/>
      <c r="K15" s="401"/>
      <c r="L15" s="401"/>
      <c r="M15" s="401"/>
      <c r="N15" s="401"/>
      <c r="O15" s="401"/>
      <c r="P15" s="402"/>
    </row>
    <row r="16" spans="1:16">
      <c r="A16" s="400"/>
      <c r="B16" s="589"/>
      <c r="C16" s="590"/>
      <c r="D16" s="591"/>
      <c r="E16" s="591"/>
      <c r="F16" s="592"/>
      <c r="G16" s="593"/>
      <c r="H16" s="403" t="s">
        <v>707</v>
      </c>
      <c r="I16" s="401"/>
      <c r="J16" s="401"/>
      <c r="K16" s="401">
        <v>250000</v>
      </c>
      <c r="L16" s="401"/>
      <c r="M16" s="401"/>
      <c r="N16" s="401"/>
      <c r="O16" s="401"/>
      <c r="P16" s="402"/>
    </row>
    <row r="17" spans="1:16">
      <c r="A17" s="400"/>
      <c r="B17" s="589"/>
      <c r="C17" s="590"/>
      <c r="D17" s="591"/>
      <c r="E17" s="591"/>
      <c r="F17" s="592"/>
      <c r="G17" s="593"/>
      <c r="H17" s="404" t="s">
        <v>708</v>
      </c>
      <c r="I17" s="405"/>
      <c r="J17" s="405"/>
      <c r="K17" s="405">
        <v>1500000</v>
      </c>
      <c r="L17" s="405">
        <v>717600</v>
      </c>
      <c r="M17" s="405"/>
      <c r="N17" s="405"/>
      <c r="O17" s="405"/>
      <c r="P17" s="406"/>
    </row>
    <row r="18" spans="1:16">
      <c r="A18" s="400"/>
      <c r="B18" s="589" t="s">
        <v>487</v>
      </c>
      <c r="C18" s="590" t="s">
        <v>805</v>
      </c>
      <c r="D18" s="591">
        <v>2022</v>
      </c>
      <c r="E18" s="591">
        <v>2022</v>
      </c>
      <c r="F18" s="592">
        <v>5000000</v>
      </c>
      <c r="G18" s="593"/>
      <c r="H18" s="403" t="s">
        <v>705</v>
      </c>
      <c r="I18" s="401"/>
      <c r="J18" s="401"/>
      <c r="K18" s="401"/>
      <c r="L18" s="401"/>
      <c r="M18" s="401"/>
      <c r="N18" s="401"/>
      <c r="O18" s="401"/>
      <c r="P18" s="402"/>
    </row>
    <row r="19" spans="1:16">
      <c r="A19" s="400"/>
      <c r="B19" s="589"/>
      <c r="C19" s="590"/>
      <c r="D19" s="591"/>
      <c r="E19" s="591"/>
      <c r="F19" s="592"/>
      <c r="G19" s="593"/>
      <c r="H19" s="403" t="s">
        <v>706</v>
      </c>
      <c r="I19" s="401"/>
      <c r="J19" s="401"/>
      <c r="K19" s="401">
        <v>5000000</v>
      </c>
      <c r="L19" s="401"/>
      <c r="M19" s="401"/>
      <c r="N19" s="401"/>
      <c r="O19" s="401"/>
      <c r="P19" s="402"/>
    </row>
    <row r="20" spans="1:16">
      <c r="A20" s="400"/>
      <c r="B20" s="589"/>
      <c r="C20" s="590"/>
      <c r="D20" s="591"/>
      <c r="E20" s="591"/>
      <c r="F20" s="592"/>
      <c r="G20" s="593"/>
      <c r="H20" s="403" t="s">
        <v>605</v>
      </c>
      <c r="I20" s="401"/>
      <c r="J20" s="401"/>
      <c r="K20" s="401"/>
      <c r="L20" s="401"/>
      <c r="M20" s="401"/>
      <c r="N20" s="401"/>
      <c r="O20" s="401"/>
      <c r="P20" s="402"/>
    </row>
    <row r="21" spans="1:16">
      <c r="A21" s="400"/>
      <c r="B21" s="589"/>
      <c r="C21" s="590"/>
      <c r="D21" s="591"/>
      <c r="E21" s="591"/>
      <c r="F21" s="592"/>
      <c r="G21" s="593"/>
      <c r="H21" s="403" t="s">
        <v>707</v>
      </c>
      <c r="I21" s="401"/>
      <c r="J21" s="401"/>
      <c r="K21" s="401"/>
      <c r="L21" s="401"/>
      <c r="M21" s="401"/>
      <c r="N21" s="401"/>
      <c r="O21" s="401"/>
      <c r="P21" s="402"/>
    </row>
    <row r="22" spans="1:16">
      <c r="A22" s="400"/>
      <c r="B22" s="589"/>
      <c r="C22" s="590"/>
      <c r="D22" s="591"/>
      <c r="E22" s="591"/>
      <c r="F22" s="592"/>
      <c r="G22" s="593"/>
      <c r="H22" s="404" t="s">
        <v>708</v>
      </c>
      <c r="I22" s="405"/>
      <c r="J22" s="405"/>
      <c r="K22" s="405">
        <v>5000000</v>
      </c>
      <c r="L22" s="405"/>
      <c r="M22" s="405"/>
      <c r="N22" s="405"/>
      <c r="O22" s="405"/>
      <c r="P22" s="406"/>
    </row>
    <row r="23" spans="1:16">
      <c r="A23" s="400"/>
      <c r="B23" s="589" t="s">
        <v>489</v>
      </c>
      <c r="C23" s="590"/>
      <c r="D23" s="591"/>
      <c r="E23" s="591"/>
      <c r="F23" s="592"/>
      <c r="G23" s="593"/>
      <c r="H23" s="403" t="s">
        <v>705</v>
      </c>
      <c r="I23" s="401"/>
      <c r="J23" s="401"/>
      <c r="K23" s="401"/>
      <c r="L23" s="401"/>
      <c r="M23" s="401"/>
      <c r="N23" s="401"/>
      <c r="O23" s="401"/>
      <c r="P23" s="402"/>
    </row>
    <row r="24" spans="1:16">
      <c r="A24" s="400"/>
      <c r="B24" s="589"/>
      <c r="C24" s="590"/>
      <c r="D24" s="591"/>
      <c r="E24" s="591"/>
      <c r="F24" s="592"/>
      <c r="G24" s="593"/>
      <c r="H24" s="403" t="s">
        <v>706</v>
      </c>
      <c r="I24" s="401"/>
      <c r="J24" s="401"/>
      <c r="K24" s="401"/>
      <c r="L24" s="401"/>
      <c r="M24" s="401"/>
      <c r="N24" s="401"/>
      <c r="O24" s="401"/>
      <c r="P24" s="402"/>
    </row>
    <row r="25" spans="1:16">
      <c r="A25" s="400"/>
      <c r="B25" s="589"/>
      <c r="C25" s="590"/>
      <c r="D25" s="591"/>
      <c r="E25" s="591"/>
      <c r="F25" s="592"/>
      <c r="G25" s="593"/>
      <c r="H25" s="403" t="s">
        <v>605</v>
      </c>
      <c r="I25" s="401"/>
      <c r="J25" s="401"/>
      <c r="K25" s="401"/>
      <c r="L25" s="401"/>
      <c r="M25" s="401"/>
      <c r="N25" s="401"/>
      <c r="O25" s="401"/>
      <c r="P25" s="402"/>
    </row>
    <row r="26" spans="1:16">
      <c r="A26" s="400"/>
      <c r="B26" s="589"/>
      <c r="C26" s="590"/>
      <c r="D26" s="591"/>
      <c r="E26" s="591"/>
      <c r="F26" s="592"/>
      <c r="G26" s="593"/>
      <c r="H26" s="403" t="s">
        <v>707</v>
      </c>
      <c r="I26" s="401"/>
      <c r="J26" s="401"/>
      <c r="K26" s="401"/>
      <c r="L26" s="401"/>
      <c r="M26" s="401"/>
      <c r="N26" s="401"/>
      <c r="O26" s="401"/>
      <c r="P26" s="402"/>
    </row>
    <row r="27" spans="1:16">
      <c r="A27" s="400"/>
      <c r="B27" s="589"/>
      <c r="C27" s="590"/>
      <c r="D27" s="591"/>
      <c r="E27" s="591"/>
      <c r="F27" s="592"/>
      <c r="G27" s="593"/>
      <c r="H27" s="404" t="s">
        <v>708</v>
      </c>
      <c r="I27" s="405"/>
      <c r="J27" s="405"/>
      <c r="K27" s="405"/>
      <c r="L27" s="405"/>
      <c r="M27" s="405"/>
      <c r="N27" s="405"/>
      <c r="O27" s="405"/>
      <c r="P27" s="406"/>
    </row>
    <row r="28" spans="1:16">
      <c r="A28" s="400"/>
      <c r="B28" s="589" t="s">
        <v>556</v>
      </c>
      <c r="C28" s="590"/>
      <c r="D28" s="591"/>
      <c r="E28" s="591"/>
      <c r="F28" s="592"/>
      <c r="G28" s="587"/>
      <c r="H28" s="403" t="s">
        <v>705</v>
      </c>
      <c r="I28" s="401"/>
      <c r="J28" s="401"/>
      <c r="K28" s="401"/>
      <c r="L28" s="401"/>
      <c r="M28" s="401"/>
      <c r="N28" s="401"/>
      <c r="O28" s="401"/>
      <c r="P28" s="402"/>
    </row>
    <row r="29" spans="1:16">
      <c r="A29" s="400"/>
      <c r="B29" s="589"/>
      <c r="C29" s="590"/>
      <c r="D29" s="591"/>
      <c r="E29" s="591"/>
      <c r="F29" s="592"/>
      <c r="G29" s="587"/>
      <c r="H29" s="403" t="s">
        <v>706</v>
      </c>
      <c r="I29" s="401"/>
      <c r="J29" s="401"/>
      <c r="K29" s="401"/>
      <c r="L29" s="401"/>
      <c r="M29" s="401"/>
      <c r="N29" s="401"/>
      <c r="O29" s="401"/>
      <c r="P29" s="402"/>
    </row>
    <row r="30" spans="1:16">
      <c r="A30" s="400"/>
      <c r="B30" s="589"/>
      <c r="C30" s="590"/>
      <c r="D30" s="591"/>
      <c r="E30" s="591"/>
      <c r="F30" s="592"/>
      <c r="G30" s="587"/>
      <c r="H30" s="403" t="s">
        <v>605</v>
      </c>
      <c r="I30" s="401"/>
      <c r="J30" s="401"/>
      <c r="K30" s="401"/>
      <c r="L30" s="401"/>
      <c r="M30" s="401"/>
      <c r="N30" s="401"/>
      <c r="O30" s="401"/>
      <c r="P30" s="402"/>
    </row>
    <row r="31" spans="1:16">
      <c r="A31" s="400"/>
      <c r="B31" s="589"/>
      <c r="C31" s="590"/>
      <c r="D31" s="591"/>
      <c r="E31" s="591"/>
      <c r="F31" s="592"/>
      <c r="G31" s="587"/>
      <c r="H31" s="403" t="s">
        <v>707</v>
      </c>
      <c r="I31" s="401"/>
      <c r="J31" s="401"/>
      <c r="K31" s="401"/>
      <c r="L31" s="401"/>
      <c r="M31" s="401"/>
      <c r="N31" s="401"/>
      <c r="O31" s="401"/>
      <c r="P31" s="402"/>
    </row>
    <row r="32" spans="1:16">
      <c r="A32" s="400"/>
      <c r="B32" s="589"/>
      <c r="C32" s="590"/>
      <c r="D32" s="591"/>
      <c r="E32" s="591"/>
      <c r="F32" s="592"/>
      <c r="G32" s="587"/>
      <c r="H32" s="404" t="s">
        <v>708</v>
      </c>
      <c r="I32" s="405"/>
      <c r="J32" s="405"/>
      <c r="K32" s="405"/>
      <c r="L32" s="405"/>
      <c r="M32" s="405"/>
      <c r="N32" s="405"/>
      <c r="O32" s="405"/>
      <c r="P32" s="407"/>
    </row>
    <row r="33" spans="2:16" ht="26.25" customHeight="1">
      <c r="B33" s="588" t="s">
        <v>709</v>
      </c>
      <c r="C33" s="588"/>
      <c r="D33" s="588"/>
      <c r="E33" s="588"/>
      <c r="F33" s="408">
        <f>SUM(F8:F32)</f>
        <v>7700000</v>
      </c>
      <c r="G33" s="408"/>
      <c r="H33" s="409"/>
      <c r="I33" s="410">
        <f t="shared" ref="I33:P33" si="0">SUM(I12+I17+I22+I27+I32)</f>
        <v>1200000</v>
      </c>
      <c r="J33" s="410">
        <f t="shared" si="0"/>
        <v>0</v>
      </c>
      <c r="K33" s="410">
        <f t="shared" si="0"/>
        <v>6500000</v>
      </c>
      <c r="L33" s="410">
        <f t="shared" si="0"/>
        <v>717600</v>
      </c>
      <c r="M33" s="410">
        <f t="shared" si="0"/>
        <v>0</v>
      </c>
      <c r="N33" s="410">
        <f t="shared" si="0"/>
        <v>0</v>
      </c>
      <c r="O33" s="410">
        <f t="shared" si="0"/>
        <v>0</v>
      </c>
      <c r="P33" s="410">
        <f t="shared" si="0"/>
        <v>0</v>
      </c>
    </row>
    <row r="35" spans="2:16">
      <c r="B35" s="396" t="s">
        <v>710</v>
      </c>
    </row>
    <row r="36" spans="2:16">
      <c r="B36" s="396" t="s">
        <v>711</v>
      </c>
    </row>
  </sheetData>
  <mergeCells count="40"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28:G32"/>
    <mergeCell ref="B33:E33"/>
    <mergeCell ref="B28:B32"/>
    <mergeCell ref="C28:C32"/>
    <mergeCell ref="D28:D32"/>
    <mergeCell ref="E28:E32"/>
    <mergeCell ref="F28:F32"/>
  </mergeCells>
  <pageMargins left="0.118055555555556" right="0.118055555555556" top="0.74791666666666701" bottom="0.74791666666666701" header="0.51180555555555496" footer="0.51180555555555496"/>
  <pageSetup paperSize="9" scale="63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AMJ42"/>
  <sheetViews>
    <sheetView showGridLines="0" workbookViewId="0">
      <selection activeCell="E8" sqref="E8"/>
    </sheetView>
  </sheetViews>
  <sheetFormatPr defaultColWidth="9.140625" defaultRowHeight="12.75"/>
  <cols>
    <col min="1" max="1" width="1.5703125" style="3" customWidth="1"/>
    <col min="2" max="2" width="39.140625" style="3" customWidth="1"/>
    <col min="3" max="6" width="20.7109375" style="3" customWidth="1"/>
    <col min="7" max="1024" width="9.140625" style="3"/>
  </cols>
  <sheetData>
    <row r="1" spans="2:6" ht="15.75">
      <c r="F1" s="209" t="s">
        <v>712</v>
      </c>
    </row>
    <row r="2" spans="2:6" ht="15.75" customHeight="1">
      <c r="B2" s="503" t="s">
        <v>713</v>
      </c>
      <c r="C2" s="503"/>
      <c r="D2" s="503"/>
      <c r="E2" s="503"/>
      <c r="F2" s="503"/>
    </row>
    <row r="3" spans="2:6" ht="40.5" customHeight="1">
      <c r="B3" s="69"/>
      <c r="C3" s="69"/>
      <c r="D3" s="69"/>
      <c r="E3" s="69"/>
      <c r="F3" s="69"/>
    </row>
    <row r="4" spans="2:6" ht="15.75">
      <c r="B4" s="503" t="s">
        <v>806</v>
      </c>
      <c r="C4" s="503"/>
      <c r="D4" s="503"/>
      <c r="E4" s="503"/>
      <c r="F4" s="503"/>
    </row>
    <row r="5" spans="2:6">
      <c r="F5" s="8" t="s">
        <v>480</v>
      </c>
    </row>
    <row r="6" spans="2:6" ht="36" customHeight="1">
      <c r="B6" s="411" t="s">
        <v>714</v>
      </c>
      <c r="C6" s="457" t="s">
        <v>807</v>
      </c>
      <c r="D6" s="457" t="s">
        <v>808</v>
      </c>
      <c r="E6" s="216" t="s">
        <v>715</v>
      </c>
      <c r="F6" s="216" t="s">
        <v>716</v>
      </c>
    </row>
    <row r="7" spans="2:6" ht="30" customHeight="1">
      <c r="B7" s="412" t="s">
        <v>717</v>
      </c>
      <c r="C7" s="413">
        <v>17832212</v>
      </c>
      <c r="D7" s="413">
        <v>18128506</v>
      </c>
      <c r="E7" s="413"/>
      <c r="F7" s="413"/>
    </row>
    <row r="8" spans="2:6" ht="30" customHeight="1">
      <c r="B8" s="412" t="s">
        <v>718</v>
      </c>
      <c r="C8" s="414"/>
      <c r="D8" s="414"/>
      <c r="E8" s="414"/>
      <c r="F8" s="414"/>
    </row>
    <row r="9" spans="2:6" ht="30" customHeight="1">
      <c r="B9" s="415" t="s">
        <v>719</v>
      </c>
      <c r="C9" s="416">
        <v>43569890</v>
      </c>
      <c r="D9" s="416">
        <v>51348974</v>
      </c>
      <c r="E9" s="416"/>
      <c r="F9" s="416"/>
    </row>
    <row r="10" spans="2:6" ht="13.5" customHeight="1">
      <c r="B10" s="604" t="s">
        <v>583</v>
      </c>
      <c r="C10" s="605">
        <v>61402102</v>
      </c>
      <c r="D10" s="605">
        <v>69477480</v>
      </c>
      <c r="E10" s="605"/>
      <c r="F10" s="605"/>
    </row>
    <row r="11" spans="2:6" ht="15" customHeight="1">
      <c r="B11" s="604"/>
      <c r="C11" s="605"/>
      <c r="D11" s="605"/>
      <c r="E11" s="605"/>
      <c r="F11" s="605"/>
    </row>
    <row r="12" spans="2:6">
      <c r="B12" s="417" t="s">
        <v>720</v>
      </c>
    </row>
    <row r="13" spans="2:6">
      <c r="B13" s="69"/>
    </row>
    <row r="14" spans="2:6" ht="15.75">
      <c r="B14" s="503" t="s">
        <v>809</v>
      </c>
      <c r="C14" s="503"/>
      <c r="D14" s="503"/>
      <c r="E14" s="503"/>
      <c r="F14" s="503"/>
    </row>
    <row r="15" spans="2:6">
      <c r="F15" s="8" t="s">
        <v>480</v>
      </c>
    </row>
    <row r="16" spans="2:6" ht="36" customHeight="1">
      <c r="B16" s="411" t="s">
        <v>721</v>
      </c>
      <c r="C16" s="457" t="s">
        <v>807</v>
      </c>
      <c r="D16" s="457" t="s">
        <v>808</v>
      </c>
      <c r="E16" s="216" t="s">
        <v>715</v>
      </c>
      <c r="F16" s="216" t="s">
        <v>716</v>
      </c>
    </row>
    <row r="17" spans="1:7" ht="30" customHeight="1">
      <c r="B17" s="412" t="s">
        <v>717</v>
      </c>
      <c r="C17" s="413">
        <v>13067192</v>
      </c>
      <c r="D17" s="413">
        <v>14815165</v>
      </c>
      <c r="E17" s="413"/>
      <c r="F17" s="413"/>
    </row>
    <row r="18" spans="1:7" ht="30" customHeight="1">
      <c r="B18" s="412" t="s">
        <v>718</v>
      </c>
      <c r="C18" s="418"/>
      <c r="D18" s="418"/>
      <c r="E18" s="418"/>
      <c r="F18" s="418"/>
    </row>
    <row r="19" spans="1:7" ht="30" customHeight="1">
      <c r="B19" s="415" t="s">
        <v>719</v>
      </c>
      <c r="C19" s="416"/>
      <c r="D19" s="416"/>
      <c r="E19" s="416"/>
      <c r="F19" s="416"/>
    </row>
    <row r="20" spans="1:7" ht="13.5" customHeight="1">
      <c r="B20" s="604" t="s">
        <v>583</v>
      </c>
      <c r="C20" s="605">
        <v>13067192</v>
      </c>
      <c r="D20" s="605">
        <v>14815165</v>
      </c>
      <c r="E20" s="605"/>
      <c r="F20" s="605"/>
    </row>
    <row r="21" spans="1:7" ht="15" customHeight="1">
      <c r="B21" s="604"/>
      <c r="C21" s="605"/>
      <c r="D21" s="605"/>
      <c r="E21" s="605"/>
      <c r="F21" s="605"/>
    </row>
    <row r="22" spans="1:7" ht="15" customHeight="1">
      <c r="B22" s="417" t="s">
        <v>720</v>
      </c>
      <c r="C22" s="419"/>
      <c r="D22" s="419"/>
      <c r="E22" s="419"/>
      <c r="F22" s="419"/>
    </row>
    <row r="23" spans="1:7" ht="10.5" customHeight="1">
      <c r="B23" s="420"/>
      <c r="C23" s="419"/>
      <c r="D23" s="419"/>
      <c r="E23" s="419"/>
      <c r="F23" s="419"/>
    </row>
    <row r="24" spans="1:7" ht="15" customHeight="1">
      <c r="B24" s="600" t="s">
        <v>722</v>
      </c>
      <c r="C24" s="600"/>
      <c r="D24" s="600"/>
      <c r="E24" s="600"/>
      <c r="F24" s="600"/>
    </row>
    <row r="25" spans="1:7">
      <c r="B25" s="69"/>
      <c r="E25" s="247"/>
      <c r="F25" s="8" t="s">
        <v>480</v>
      </c>
    </row>
    <row r="26" spans="1:7" ht="48" customHeight="1">
      <c r="B26" s="421"/>
      <c r="C26" s="422" t="s">
        <v>723</v>
      </c>
      <c r="D26" s="423" t="s">
        <v>724</v>
      </c>
      <c r="E26" s="424" t="s">
        <v>725</v>
      </c>
      <c r="F26" s="200" t="s">
        <v>724</v>
      </c>
    </row>
    <row r="27" spans="1:7" ht="34.5" customHeight="1">
      <c r="A27" s="60"/>
      <c r="B27" s="425" t="s">
        <v>726</v>
      </c>
      <c r="C27" s="426"/>
      <c r="D27" s="427"/>
      <c r="E27" s="428"/>
      <c r="F27" s="426"/>
    </row>
    <row r="28" spans="1:7">
      <c r="B28" s="69" t="s">
        <v>720</v>
      </c>
    </row>
    <row r="29" spans="1:7">
      <c r="B29" s="429"/>
      <c r="C29" s="429"/>
      <c r="D29" s="429"/>
      <c r="E29" s="429"/>
      <c r="F29" s="8" t="s">
        <v>480</v>
      </c>
      <c r="G29" s="69"/>
    </row>
    <row r="30" spans="1:7" ht="36.75" customHeight="1">
      <c r="B30" s="539" t="s">
        <v>727</v>
      </c>
      <c r="C30" s="539"/>
      <c r="D30" s="539"/>
      <c r="E30" s="539"/>
      <c r="F30" s="430" t="s">
        <v>728</v>
      </c>
      <c r="G30" s="322"/>
    </row>
    <row r="31" spans="1:7" ht="40.5" customHeight="1">
      <c r="B31" s="601"/>
      <c r="C31" s="601"/>
      <c r="D31" s="601"/>
      <c r="E31" s="601"/>
      <c r="F31" s="431"/>
      <c r="G31" s="69"/>
    </row>
    <row r="32" spans="1:7" ht="40.5" customHeight="1">
      <c r="B32" s="602"/>
      <c r="C32" s="602"/>
      <c r="D32" s="602"/>
      <c r="E32" s="602"/>
      <c r="F32" s="432"/>
      <c r="G32" s="69"/>
    </row>
    <row r="33" spans="2:7" ht="40.5" customHeight="1">
      <c r="B33" s="603"/>
      <c r="C33" s="603"/>
      <c r="D33" s="603"/>
      <c r="E33" s="603"/>
      <c r="F33" s="432"/>
      <c r="G33" s="69"/>
    </row>
    <row r="34" spans="2:7" ht="40.5" customHeight="1">
      <c r="B34" s="598"/>
      <c r="C34" s="598"/>
      <c r="D34" s="598"/>
      <c r="E34" s="598"/>
      <c r="F34" s="432"/>
      <c r="G34" s="69"/>
    </row>
    <row r="35" spans="2:7" ht="40.5" customHeight="1">
      <c r="B35" s="598"/>
      <c r="C35" s="598"/>
      <c r="D35" s="598"/>
      <c r="E35" s="598"/>
      <c r="F35" s="432"/>
      <c r="G35" s="69"/>
    </row>
    <row r="36" spans="2:7" ht="40.5" customHeight="1">
      <c r="B36" s="598"/>
      <c r="C36" s="598"/>
      <c r="D36" s="598"/>
      <c r="E36" s="598"/>
      <c r="F36" s="432"/>
      <c r="G36" s="69"/>
    </row>
    <row r="37" spans="2:7" ht="40.5" customHeight="1">
      <c r="B37" s="598"/>
      <c r="C37" s="598"/>
      <c r="D37" s="598"/>
      <c r="E37" s="598"/>
      <c r="F37" s="432"/>
      <c r="G37" s="69"/>
    </row>
    <row r="38" spans="2:7" ht="40.5" customHeight="1">
      <c r="B38" s="599"/>
      <c r="C38" s="599"/>
      <c r="D38" s="599"/>
      <c r="E38" s="599"/>
      <c r="F38" s="433"/>
      <c r="G38" s="69"/>
    </row>
    <row r="39" spans="2:7" ht="3" customHeight="1">
      <c r="F39" s="69"/>
      <c r="G39" s="69"/>
    </row>
    <row r="40" spans="2:7" ht="12.75" customHeight="1">
      <c r="B40" s="597" t="s">
        <v>729</v>
      </c>
      <c r="C40" s="597"/>
      <c r="D40" s="597"/>
      <c r="E40" s="597"/>
      <c r="F40" s="597"/>
      <c r="G40" s="69"/>
    </row>
    <row r="41" spans="2:7" ht="26.25" customHeight="1">
      <c r="B41" s="597"/>
      <c r="C41" s="597"/>
      <c r="D41" s="597"/>
      <c r="E41" s="597"/>
      <c r="F41" s="597"/>
      <c r="G41" s="69"/>
    </row>
    <row r="42" spans="2:7" ht="15">
      <c r="B42" s="434" t="s">
        <v>730</v>
      </c>
    </row>
  </sheetData>
  <mergeCells count="24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40:F41"/>
    <mergeCell ref="B34:E34"/>
    <mergeCell ref="B35:E35"/>
    <mergeCell ref="B36:E36"/>
    <mergeCell ref="B37:E37"/>
    <mergeCell ref="B38:E38"/>
  </mergeCells>
  <pageMargins left="0.31527777777777799" right="0.31527777777777799" top="0.35416666666666702" bottom="0.35416666666666702" header="0.51180555555555496" footer="0.51180555555555496"/>
  <pageSetup paperSize="9" scale="7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Centrala</dc:creator>
  <dc:description/>
  <cp:lastModifiedBy>Win 10 pro</cp:lastModifiedBy>
  <cp:revision>0</cp:revision>
  <cp:lastPrinted>2022-08-17T12:33:45Z</cp:lastPrinted>
  <dcterms:created xsi:type="dcterms:W3CDTF">2013-03-12T08:27:17Z</dcterms:created>
  <dcterms:modified xsi:type="dcterms:W3CDTF">2022-08-18T10:23:17Z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Trezor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