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935" firstSheet="1" activeTab="6"/>
  </bookViews>
  <sheets>
    <sheet name="Биланс успеха" sheetId="1" r:id="rId1"/>
    <sheet name="Биланс стања" sheetId="2" r:id="rId2"/>
    <sheet name="Извештај о новчаним токовима" sheetId="3" r:id="rId3"/>
    <sheet name="Трошкови запослених" sheetId="4" r:id="rId4"/>
    <sheet name="Динамика запослених" sheetId="5" r:id="rId5"/>
    <sheet name="Запослени (МИН-МАХ)" sheetId="6" r:id="rId6"/>
    <sheet name="Приходи из буџета" sheetId="7" r:id="rId7"/>
    <sheet name="Ср. за посебне намене" sheetId="8" r:id="rId8"/>
    <sheet name="Добит " sheetId="9" r:id="rId9"/>
    <sheet name="Кредити " sheetId="10" r:id="rId10"/>
    <sheet name="Готовина" sheetId="11" r:id="rId11"/>
    <sheet name="Извештај о инвестицијама" sheetId="12" r:id="rId12"/>
    <sheet name="Пот, обавезе и суд. спорови" sheetId="13" r:id="rId13"/>
  </sheets>
  <definedNames>
    <definedName name="_xlnm.Print_Area" localSheetId="1">'Биланс стања'!$A$1:$I$145</definedName>
    <definedName name="_xlnm.Print_Area" localSheetId="10">Готовина!$A$1:$H$63</definedName>
    <definedName name="_xlnm.Print_Area" localSheetId="4">'Динамика запослених'!$B$1:$L$31</definedName>
    <definedName name="_xlnm.Print_Area" localSheetId="2">'Извештај о новчаним токовима'!$A$1:$H$69</definedName>
    <definedName name="_xlnm.Print_Area" localSheetId="7">'Ср. за посебне намене'!$B$2:$K$32</definedName>
    <definedName name="_xlnm.Print_Area" localSheetId="3">'Трошкови запослених'!$A$1:$H$41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" i="7"/>
  <c r="F13"/>
  <c r="E13"/>
  <c r="F7" i="13"/>
  <c r="F58" i="11"/>
  <c r="E58"/>
  <c r="H13" i="7"/>
  <c r="G58" i="3" l="1"/>
  <c r="G47"/>
  <c r="G14"/>
  <c r="G23" s="1"/>
  <c r="G9"/>
  <c r="H56" i="1"/>
  <c r="H54"/>
  <c r="H58" s="1"/>
  <c r="H62" s="1"/>
  <c r="H48"/>
  <c r="H34"/>
  <c r="H28"/>
  <c r="H22"/>
  <c r="H9"/>
  <c r="F48"/>
  <c r="F22"/>
  <c r="F56" s="1"/>
  <c r="F9"/>
  <c r="F54" s="1"/>
  <c r="F58" s="1"/>
  <c r="F62" s="1"/>
  <c r="G48"/>
  <c r="G22"/>
  <c r="G56" s="1"/>
  <c r="G9"/>
  <c r="G54" s="1"/>
  <c r="G58" s="1"/>
  <c r="G62" s="1"/>
  <c r="G59" i="3" l="1"/>
  <c r="G61" s="1"/>
  <c r="G65" s="1"/>
  <c r="G57"/>
  <c r="H67" i="1"/>
  <c r="H71" s="1"/>
  <c r="F71"/>
  <c r="F67"/>
  <c r="F34"/>
  <c r="G67"/>
  <c r="G71" s="1"/>
  <c r="G34"/>
  <c r="F49" i="11" l="1"/>
  <c r="E49"/>
  <c r="G10" i="6"/>
  <c r="F13" l="1"/>
  <c r="P33" i="12" l="1"/>
  <c r="O33"/>
  <c r="N33"/>
  <c r="M33"/>
  <c r="L33"/>
  <c r="K33"/>
  <c r="J33"/>
  <c r="I33"/>
  <c r="F33"/>
  <c r="H14" i="10"/>
  <c r="H21" s="1"/>
  <c r="H23" s="1"/>
  <c r="G30" i="7"/>
  <c r="F30"/>
  <c r="E30"/>
  <c r="G13" i="6"/>
  <c r="F10"/>
  <c r="E13"/>
  <c r="D13"/>
  <c r="E10"/>
  <c r="D10"/>
  <c r="F29" i="11"/>
  <c r="E29"/>
  <c r="F19"/>
  <c r="E19"/>
  <c r="F39"/>
  <c r="E39"/>
  <c r="H23" i="3" l="1"/>
  <c r="E56" i="1"/>
  <c r="E54"/>
  <c r="I16" i="8"/>
  <c r="I15"/>
  <c r="I14"/>
  <c r="I13"/>
  <c r="I12"/>
  <c r="I11"/>
  <c r="I10"/>
  <c r="H37" i="4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144" i="3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2"/>
  <c r="H21"/>
  <c r="H20"/>
  <c r="H19"/>
  <c r="H18"/>
  <c r="H17"/>
  <c r="H16"/>
  <c r="H15"/>
  <c r="H14"/>
  <c r="H13"/>
  <c r="H12"/>
  <c r="H11"/>
  <c r="H10"/>
  <c r="H9"/>
  <c r="I143" i="2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81" i="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E58" l="1"/>
  <c r="E62" s="1"/>
</calcChain>
</file>

<file path=xl/sharedStrings.xml><?xml version="1.0" encoding="utf-8"?>
<sst xmlns="http://schemas.openxmlformats.org/spreadsheetml/2006/main" count="1105" uniqueCount="808">
  <si>
    <t>Образац 1.</t>
  </si>
  <si>
    <t>БИЛАНС УСПЕХА</t>
  </si>
  <si>
    <t>у 000 динара</t>
  </si>
  <si>
    <t>Група рачуна, рачун</t>
  </si>
  <si>
    <t>П О З И Ц И Ј А</t>
  </si>
  <si>
    <t>АОП</t>
  </si>
  <si>
    <t xml:space="preserve">План </t>
  </si>
  <si>
    <t>Реализација</t>
  </si>
  <si>
    <t xml:space="preserve">A. ПОСЛОВНИ ПРИХОДИ </t>
  </si>
  <si>
    <t>(1002 + 1005 + 1008 + 1009 - 1010 + 1011 + 1012)</t>
  </si>
  <si>
    <t>I. ПРИХОДИ ОД ПРОДАЈЕ РОБЕ (1003 + 1004)</t>
  </si>
  <si>
    <t>600, 602 и 604</t>
  </si>
  <si>
    <t xml:space="preserve">1. Приходи од продаје робе на домаћем тржишту </t>
  </si>
  <si>
    <t>601, 603 и 605</t>
  </si>
  <si>
    <t xml:space="preserve">2. Приходи од продаје роба на иностраном тржишту </t>
  </si>
  <si>
    <t>II. ПРИХОДИ ОД ПРОДАЈЕ ПРОИЗВОДА И УСЛУГА (1006 + 1007)</t>
  </si>
  <si>
    <t>610, 612 и 614</t>
  </si>
  <si>
    <t xml:space="preserve">1. Приходи од продаје производа и услуга на домаћем тржишту </t>
  </si>
  <si>
    <t>611, 613 и 615</t>
  </si>
  <si>
    <t xml:space="preserve">2. Приходи од продаје производа и услуга на иностраном тржишту </t>
  </si>
  <si>
    <t xml:space="preserve">III. ПРИХОДИ ОД АКТИВИРАЊА УЧИНАКА И РОБЕ </t>
  </si>
  <si>
    <t xml:space="preserve">IV. ПОВЕЋАЊЕ ВРЕДНОСТИ ЗАЛИХА НЕДОВРШЕНИХ И ГОТОВИХ ПРОИЗВОДА </t>
  </si>
  <si>
    <t xml:space="preserve">V. СМАЊЕЊЕ ВРЕДНОСТИ ЗАЛИХА НЕДОВРШЕНИХ И ГОТОВИХ ПРОИЗВОДА </t>
  </si>
  <si>
    <t>64 и 65</t>
  </si>
  <si>
    <t xml:space="preserve">VI. ОСТАЛИ ПОСЛОВНИ ПРИХОДИ </t>
  </si>
  <si>
    <t>68,  осим 683, 685 и 686</t>
  </si>
  <si>
    <t xml:space="preserve">VII. ПРИХОДИ ОД УСКЛАЂИВАЊА ВРЕДНОСТИ ИМОВИНЕ (ОСИМ ФИНАНСИЈСКЕ) </t>
  </si>
  <si>
    <t>Б. ПОСЛОВНИ РАСХОДИ (1014 + 1015 + 1016 + 1020 + 1021 + 1022 + 1023 + 1024)</t>
  </si>
  <si>
    <t xml:space="preserve">I. НАБАВНА ВРЕДНОСТ ПРОДАТЕ РОБЕ </t>
  </si>
  <si>
    <t xml:space="preserve">II. ТРОШКОВИ МАТЕРИЈАЛА, ГОРИВА И ЕНЕРГИЈЕ </t>
  </si>
  <si>
    <t>III. ТРОШКОВИ ЗАРАДА, НАКНАДА ЗАРАДА И ОСТАЛИ ЛИЧНИ РАСХОДИ (1017 + 1018 + 1019)</t>
  </si>
  <si>
    <t xml:space="preserve">1. Трошкови зарада и накнада зарада </t>
  </si>
  <si>
    <t xml:space="preserve">2. Трошкови пореза и доприноса на зараде и накнаде зарада </t>
  </si>
  <si>
    <t>52 осим 520 и 521</t>
  </si>
  <si>
    <t>3. Остали лични расходи и накнаде</t>
  </si>
  <si>
    <t xml:space="preserve">IV. ТРОШКОВИ АМОРТИЗАЦИЈЕ </t>
  </si>
  <si>
    <t>58, осим 583, 585 и 586</t>
  </si>
  <si>
    <t xml:space="preserve">V. РАСХОДИ ОД УСКЛАЂИВАЊА ВРЕДНОСТИ ИМОВИНЕ (ОСИМ ФИНАНСИЈСКЕ) </t>
  </si>
  <si>
    <t xml:space="preserve">VI. ТРОШКОВИ ПРОИЗВОДНИХ УСЛУГА </t>
  </si>
  <si>
    <t>54, осим 540</t>
  </si>
  <si>
    <t xml:space="preserve">VII. ТРОШКОВИ РЕЗЕРВИСАЊА </t>
  </si>
  <si>
    <t xml:space="preserve">VIII. НЕМАТЕРИЈАЛНИ ТРОШКОВИ </t>
  </si>
  <si>
    <t>В. ПОСЛОВНИ ДОБИТАК (1001 - 1013) ≥ 0</t>
  </si>
  <si>
    <t>Г. ПОСЛОВНИ ГУБИТАК (1013 - 1001) ≥ 0</t>
  </si>
  <si>
    <t xml:space="preserve">Д. ФИНАНСИЈСКИ ПРИХОДИ </t>
  </si>
  <si>
    <t>(1028 + 1029 + 1030 + 1031)</t>
  </si>
  <si>
    <t>660 и 661</t>
  </si>
  <si>
    <t xml:space="preserve">I. ФИНАНСИЈСКИ ПРИХОДИ ИЗ ОДНОСА СА МАТИЧНИМ, ЗАВИСНИМ И ОСТАЛИМ ПОВЕЗАНИМ ЛИЦИМА </t>
  </si>
  <si>
    <t xml:space="preserve">II. ПРИХОДИ ОД КАМАТА </t>
  </si>
  <si>
    <t>663 и 664</t>
  </si>
  <si>
    <t xml:space="preserve">III. ПОЗИТИВНЕ КРУСНЕ РАЗЛИКЕ И ПОЗИТИВНИ ЕФЕКТИ ВАЛУТНЕ КЛАУЗУЛЕ </t>
  </si>
  <si>
    <t>665 и 669</t>
  </si>
  <si>
    <t xml:space="preserve">IV. ОСТАЛИ ФИНАНСИЈСКИ ПРИХОДИ </t>
  </si>
  <si>
    <t xml:space="preserve">Ђ. ФИНАНСИЈСКИ РАСХОДИ </t>
  </si>
  <si>
    <t>(1033 + 1034 + 1035 + 1036)</t>
  </si>
  <si>
    <t>560 и 561</t>
  </si>
  <si>
    <t xml:space="preserve">I. ФИНАНСИЈСКИ РАСХОДИ ИЗ ОДНОСА СА МАТИЧНИМ, ЗАВИСНИМ И ОСТАЛИМ ПОВЕЗАНИМ ЛИЦИМА </t>
  </si>
  <si>
    <t xml:space="preserve">II. РАСХОДИ КАМАТА </t>
  </si>
  <si>
    <t>563 и 564</t>
  </si>
  <si>
    <t xml:space="preserve">III. НЕГАТИВНЕ КУРСНЕ РАЗЛИКЕ И НЕГАТИВНИ ЕФЕКТИ ВАЛУТНЕ КЛАУЗУЛЕ </t>
  </si>
  <si>
    <t>565 и 569</t>
  </si>
  <si>
    <t xml:space="preserve">IV. ОСТАЛИ ФИНАНСИЈСКИ РАСХОДИ </t>
  </si>
  <si>
    <t>E. ДОБИТАК ИЗ ФИНАНСИРАЊА (1027 - 1032) ≥ 0</t>
  </si>
  <si>
    <t>Ж. ГУБИТАК ИЗ ФИНАНСИРАЊА (1032 - 1027) ≥ 0</t>
  </si>
  <si>
    <t>683, 685 и 686</t>
  </si>
  <si>
    <t xml:space="preserve">З. ПРИХОДИ ОД УСКЛАЂИВАЊА ВРЕДНОСТИ ФИНАНСИЈСКЕ ИМОВИНЕ КОЈА СЕ ИСКАЗУЈЕ ПО ФЕР ВРЕДНОСТИ КРОЗ БИЛАНС УСПЕХА </t>
  </si>
  <si>
    <t>583, 585 и 586</t>
  </si>
  <si>
    <t xml:space="preserve">И. РАСХОДИ ОД УСКЛАЂИВАЊА ВРЕДНОСТИ ФИНАНСИЈСКЕ ИМОВИНЕ КОЈА СЕ ИСКАЗУЈЕ ПО ФЕР ВРЕДНОСТИ КРОЗ БИЛАНС УСПЕХА </t>
  </si>
  <si>
    <t xml:space="preserve">J. ОСТАЛИ ПРИХОДИ </t>
  </si>
  <si>
    <t xml:space="preserve">K. ОСТАЛИ РАСХОДИ </t>
  </si>
  <si>
    <t xml:space="preserve">Л. УКУПНИ ПРИХОДИ </t>
  </si>
  <si>
    <t>(1001 + 1027 + 1039 + 1041)</t>
  </si>
  <si>
    <t xml:space="preserve">Љ. УКУПНИ РАСХОДИ </t>
  </si>
  <si>
    <t>(1013 + 1032 + 1040 + 1042)</t>
  </si>
  <si>
    <t>M. ДОБИТАК ИЗ РЕДОВНОГ ПОСЛОВАЊА ПРЕ ОПОРЕЗИВАЊА (1043 - 1044) ≥ 0</t>
  </si>
  <si>
    <t>Н. ГУБИТАК ИЗ РЕДОВНОГ ПОСЛОВАЊА ПРЕ ОПОРЕЗИВАЊА (1044 - 1043) ≥ 0</t>
  </si>
  <si>
    <t>69-59</t>
  </si>
  <si>
    <t xml:space="preserve">Њ. ПОЗИТИВАН НЕТО ЕФЕКАТ НА РЕЗУЛТАТ ПО ОСНОВУ ДОБИТКА ПОСЛОВАЊА КОЈЕ СЕ ОБУСТАВЉА, ПРОМЕНА РАЧУНОВОДСТВЕНИХ ПОЛИТИКА И ИСПРАВКИ ГРЕШАКА ИЗ РАНИЈИХ ПЕРИОДА </t>
  </si>
  <si>
    <t>59- 69</t>
  </si>
  <si>
    <t xml:space="preserve">O. НЕГАТИВАН НЕТО ЕФЕКАТ НА РЕЗУЛТАТ ПО ОСНОВУ ГУБИТКА ПОСЛОВАЊА КОЈЕ СЕ ОБУСТАВЉА, ПРОМЕНА РАЧУНОВОДСТВЕНИХ ПОЛИТИКА И ИСПРАВКИ ГРЕШАКА ИЗ РАНИЈИХ ПЕРИОДА </t>
  </si>
  <si>
    <t xml:space="preserve">П. ДОБИТАК ПРЕ ОПОРЕЗИВАЊА </t>
  </si>
  <si>
    <r>
      <rPr>
        <b/>
        <sz val="9"/>
        <rFont val="Times New Roman"/>
        <family val="1"/>
        <charset val="1"/>
      </rPr>
      <t>(1045 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1046 + 1047 </t>
    </r>
    <r>
      <rPr>
        <sz val="9"/>
        <rFont val="Times New Roman"/>
        <family val="1"/>
        <charset val="1"/>
      </rPr>
      <t>-</t>
    </r>
    <r>
      <rPr>
        <b/>
        <sz val="9"/>
        <rFont val="Times New Roman"/>
        <family val="1"/>
        <charset val="1"/>
      </rPr>
      <t> 1048) ≥ 0</t>
    </r>
  </si>
  <si>
    <t xml:space="preserve">Р. ГУБИТАК ПРЕ ОПОРЕЗИВАЊА </t>
  </si>
  <si>
    <t>(1046 - 1045 + 1048 - 1047) ≥ 0</t>
  </si>
  <si>
    <t xml:space="preserve">С. ПОРЕЗ НА ДОБИТАК </t>
  </si>
  <si>
    <t xml:space="preserve">I. ПОРЕСКИ РАСХОД ПЕРИОДА </t>
  </si>
  <si>
    <t>722 дуг. салдо</t>
  </si>
  <si>
    <t xml:space="preserve">II. ОДЛОЖЕНИ ПОРЕСКИХ РАСХОДИ ПЕРИОДА </t>
  </si>
  <si>
    <t>722 пот. салдо</t>
  </si>
  <si>
    <t xml:space="preserve">III. ОДЛОЖЕНИ ПОРЕСКИ ПРИХОДИ ПЕРИОДА </t>
  </si>
  <si>
    <t xml:space="preserve">T. ИСПЛАЋЕНА ЛИЧНА ПРИМАЊА ПОСЛОДАВЦА </t>
  </si>
  <si>
    <t xml:space="preserve">Ћ. НЕТО ДОБИТАК </t>
  </si>
  <si>
    <t>(1049 - 1050 -1051 - 1052 + 1053 - 1054) ≥ 0</t>
  </si>
  <si>
    <t xml:space="preserve">У. НЕТО ГУБИТАК </t>
  </si>
  <si>
    <t>(1050 - 1049 + 1051 + 1052 - 1053 + 1054) ≥ 0</t>
  </si>
  <si>
    <t xml:space="preserve">I. НЕТО ДОБИТАК КОЈИ ПРИПАДА УЧЕШЋИМА БЕЗ ПРАВА КОНТРОЛЕ </t>
  </si>
  <si>
    <t xml:space="preserve">II. НЕТО ДОБИТАК КОЈИ ПРИПАДА МАТИЧНОМ ПРАВНОМ ЛИЦУ </t>
  </si>
  <si>
    <t xml:space="preserve">III. НЕТО ГУБИТАК КОЈИ ПРИПАДА УЧЕШЋИМА БЕЗ ПРАВА КОНТРОЛЕ </t>
  </si>
  <si>
    <t xml:space="preserve">IV. НЕТО ГУБИТАК КОЈИ ПРИПАДА МАТИЧНОМ ПРАВНОМ ЛИЦУ </t>
  </si>
  <si>
    <t xml:space="preserve">V. ЗАРАДА ПО АКЦИЈИ </t>
  </si>
  <si>
    <t xml:space="preserve">1. Основна зарада по акцији </t>
  </si>
  <si>
    <t xml:space="preserve">2. Умањена (разводњена) зарада по акцији </t>
  </si>
  <si>
    <t>* Последњи дан тромесечја за који се извештај саставља</t>
  </si>
  <si>
    <t>Образац 1а.</t>
  </si>
  <si>
    <t>АКТИВА</t>
  </si>
  <si>
    <t>00</t>
  </si>
  <si>
    <t xml:space="preserve">A. УПИСАНИ А НЕУПЛАЋЕНИ КАПИТАЛ </t>
  </si>
  <si>
    <t>0001</t>
  </si>
  <si>
    <t>Б. СТАЛНА ИМОВИНА</t>
  </si>
  <si>
    <t>0002</t>
  </si>
  <si>
    <t>(0003 + 0009 + 0017 + 0018 + 0028)</t>
  </si>
  <si>
    <t>01</t>
  </si>
  <si>
    <t>I. НЕМАТЕРИЈАЛНА ИМОВИНА</t>
  </si>
  <si>
    <t>0003</t>
  </si>
  <si>
    <t>(0004 + 0005 + 0006 + 0007 + 0008)</t>
  </si>
  <si>
    <t>010</t>
  </si>
  <si>
    <t>1. Улагања у развој</t>
  </si>
  <si>
    <t>0004</t>
  </si>
  <si>
    <t>011, 012 и 014</t>
  </si>
  <si>
    <t xml:space="preserve">2. Концесије, патенти, лиценце, робне и услужне марке, софтвер и остала нематеријална имовина </t>
  </si>
  <si>
    <t>0005</t>
  </si>
  <si>
    <t>013</t>
  </si>
  <si>
    <t xml:space="preserve">3. Гудвил </t>
  </si>
  <si>
    <t>0006</t>
  </si>
  <si>
    <t>015 и 016</t>
  </si>
  <si>
    <t xml:space="preserve">4. Нематеријална имовина узета у лизинг и нематеријална имовина у припреми </t>
  </si>
  <si>
    <t>0007</t>
  </si>
  <si>
    <t>017</t>
  </si>
  <si>
    <t>5. Аванси за нематеријалну имовину</t>
  </si>
  <si>
    <t>0008</t>
  </si>
  <si>
    <t>02</t>
  </si>
  <si>
    <t>II. НЕКРЕТНИНЕ, ПОСТРОЈЕЊА И ОПРЕМА</t>
  </si>
  <si>
    <t>0009</t>
  </si>
  <si>
    <t>(0010 + 0011 + 0012 + 0013 + 0014 + 0015 + 0016)</t>
  </si>
  <si>
    <t>020, 021 и 022</t>
  </si>
  <si>
    <t>1. Земљиште и грађевински објекти</t>
  </si>
  <si>
    <t>0010</t>
  </si>
  <si>
    <t>023</t>
  </si>
  <si>
    <t>2. Постројења и опрема</t>
  </si>
  <si>
    <t>0011</t>
  </si>
  <si>
    <t>024</t>
  </si>
  <si>
    <t>3. Инвестиционе некретнине</t>
  </si>
  <si>
    <t>0012</t>
  </si>
  <si>
    <t>025 и 027</t>
  </si>
  <si>
    <t xml:space="preserve">4. Некретнине, постројења и опрема узети у лизинг и некретнине, постројења и опрема у припреми </t>
  </si>
  <si>
    <t>0013</t>
  </si>
  <si>
    <t>026 и 028</t>
  </si>
  <si>
    <t xml:space="preserve">5. Остале некретнине, постројења и опрема и улагања на туђим некретнинама, постројењима и опреми </t>
  </si>
  <si>
    <t>0014</t>
  </si>
  <si>
    <t>029 (део)</t>
  </si>
  <si>
    <t xml:space="preserve">6. Аванси за некретнине, постројења и опрему у земљи </t>
  </si>
  <si>
    <t>0015</t>
  </si>
  <si>
    <t xml:space="preserve">7. Аванси за некретнине, постројења и опрему у иностранству </t>
  </si>
  <si>
    <t>0016</t>
  </si>
  <si>
    <t>03</t>
  </si>
  <si>
    <t xml:space="preserve">III. БИОЛОШКА СРЕДСТВА </t>
  </si>
  <si>
    <t>0017</t>
  </si>
  <si>
    <t>04 и 05</t>
  </si>
  <si>
    <t xml:space="preserve">IV. ДУГОРОЧНИ ФИНАНСИЈСКИ ПЛАСМАНИ И ДУГОРОЧНА ПОТРАЖИВАЊА </t>
  </si>
  <si>
    <t>0018</t>
  </si>
  <si>
    <t>(0019 + 0020 + 0021 + 0022 + 0023 + 0024 + 0025 + 0026 + 0027)</t>
  </si>
  <si>
    <t>040 (део), 041 (део) и 042 (део)</t>
  </si>
  <si>
    <t>1. Учешћа у капиталу правних лица (осим учешћа у капиталу која се вреднују методом учешћа)</t>
  </si>
  <si>
    <t>0019</t>
  </si>
  <si>
    <t>040 (део), 041 (део), 042 (део)</t>
  </si>
  <si>
    <t>2. Учешћа у капиталу која се вреднују методом учешћа</t>
  </si>
  <si>
    <t>0020</t>
  </si>
  <si>
    <t>043, 050 (део) и 051 (део)</t>
  </si>
  <si>
    <t xml:space="preserve">3. Дугорочни пласмани матичном, зависним и осталим повезаним лицима и дугорочна потраживања од тих лица у земљи </t>
  </si>
  <si>
    <t>0021</t>
  </si>
  <si>
    <t>044, 050 (део), 051 (део)</t>
  </si>
  <si>
    <t xml:space="preserve">4. Дугорочни пласмани матичном, зависним и осталим повезаним лицима и дугорочна потраживања од тих лица у иностранству </t>
  </si>
  <si>
    <t>0022</t>
  </si>
  <si>
    <t>045 (део) и 053 (део)</t>
  </si>
  <si>
    <t xml:space="preserve">5. Дугорочни пласмани (дати кредити и зајмови) у земљи </t>
  </si>
  <si>
    <t>0023</t>
  </si>
  <si>
    <t xml:space="preserve">6. Дугорочни пласмани (дати кредити и зајмови) у иностранству </t>
  </si>
  <si>
    <t>0024</t>
  </si>
  <si>
    <t>046</t>
  </si>
  <si>
    <t xml:space="preserve">7. Дугорочна финансијска улагања (хартије од вредности које се вреднују по амортизованој вредности) </t>
  </si>
  <si>
    <t>0025</t>
  </si>
  <si>
    <t>047</t>
  </si>
  <si>
    <t xml:space="preserve">8. Откупљене сопствене акције и откупљени сопствени удели </t>
  </si>
  <si>
    <t>0026</t>
  </si>
  <si>
    <t>048, 052, 054, 055 и 056</t>
  </si>
  <si>
    <t xml:space="preserve">9. Остали дугорочни финансијски пласмани и остала дугорочна потраживања </t>
  </si>
  <si>
    <t>0027</t>
  </si>
  <si>
    <t>28 (део) осим 288</t>
  </si>
  <si>
    <t xml:space="preserve">V. ДУГОРОЧНА АКТИВНА ВРЕМЕНСКА РАЗГРАНИЧЕЊА </t>
  </si>
  <si>
    <t>0028</t>
  </si>
  <si>
    <t xml:space="preserve">В. ОДЛОЖЕНА ПОРЕСКА СРЕДСТВА </t>
  </si>
  <si>
    <t>0029</t>
  </si>
  <si>
    <t xml:space="preserve">Г. ОБРТНА ИМОВИНА </t>
  </si>
  <si>
    <t>0030</t>
  </si>
  <si>
    <t>(0031 + 0037 + 0038 + 0044 + 0048 + 0057+ 0058)</t>
  </si>
  <si>
    <t>Класа 1, осим групе рачуна 14</t>
  </si>
  <si>
    <t>I. ЗАЛИХЕ (0032 + 0033 + 0034 + 0035 + 0036)</t>
  </si>
  <si>
    <t>0031</t>
  </si>
  <si>
    <t xml:space="preserve">1. Материјал, резервни делови, алат и ситан инвентар </t>
  </si>
  <si>
    <t>0032</t>
  </si>
  <si>
    <t>11 и 12</t>
  </si>
  <si>
    <t xml:space="preserve">2. Недовршена производња и готови производи </t>
  </si>
  <si>
    <t>0033</t>
  </si>
  <si>
    <t xml:space="preserve">3. Роба </t>
  </si>
  <si>
    <t>0034</t>
  </si>
  <si>
    <t>150, 152 и 154</t>
  </si>
  <si>
    <t>4. Плаћени аванси за залихе и услуге у земљи</t>
  </si>
  <si>
    <t>0035</t>
  </si>
  <si>
    <t>151, 153 и 155</t>
  </si>
  <si>
    <t xml:space="preserve">5. Плаћени аванси за залихе и услуге у иностранству </t>
  </si>
  <si>
    <t>0036</t>
  </si>
  <si>
    <t xml:space="preserve">II. СТАЛНА ИМОВИНА КОЈА СЕ ДРЖИ ЗА ПРОДАЈУ И ПРЕСТАНАК ПОСЛОВАЊА </t>
  </si>
  <si>
    <t>0037</t>
  </si>
  <si>
    <t xml:space="preserve">III. ПОТРАЖИВАЊА ПО ОСНОВУ ПРОДАЈЕ </t>
  </si>
  <si>
    <t>0038</t>
  </si>
  <si>
    <t>(0039 + 0040 + 0041 + 0042 + 0043)</t>
  </si>
  <si>
    <t xml:space="preserve">1. Потраживања од купаца у земљи </t>
  </si>
  <si>
    <t>0039</t>
  </si>
  <si>
    <t xml:space="preserve">2. Потраживања од купаца у иностранству </t>
  </si>
  <si>
    <t>0040</t>
  </si>
  <si>
    <t>200 и 202</t>
  </si>
  <si>
    <t xml:space="preserve">3. Потраживања од матичног, зависних и осталих повезаних лица у земљи </t>
  </si>
  <si>
    <t>0041</t>
  </si>
  <si>
    <t>201 и 203</t>
  </si>
  <si>
    <t>4. Потраживања од матичног, зависних и осталих повезаних лица у иностранству</t>
  </si>
  <si>
    <t>0042</t>
  </si>
  <si>
    <t xml:space="preserve">5. Остала потраживања по основу продаје </t>
  </si>
  <si>
    <t>0043</t>
  </si>
  <si>
    <t>21, 22 и 27</t>
  </si>
  <si>
    <t xml:space="preserve">IV. ОСТАЛА КРАТКОРОЧНА ПОТРАЖИВАЊА </t>
  </si>
  <si>
    <t>0044</t>
  </si>
  <si>
    <t>(0045 + 0046 + 0047)</t>
  </si>
  <si>
    <t>21, 22 осим 223 и 224, и 27</t>
  </si>
  <si>
    <t xml:space="preserve">1. Остала потраживања </t>
  </si>
  <si>
    <t>0045</t>
  </si>
  <si>
    <t xml:space="preserve">2. Потраживања за више плаћен порез на добитак </t>
  </si>
  <si>
    <t>0046</t>
  </si>
  <si>
    <t xml:space="preserve">3. Потраживања по основу преплаћених осталих пореза и доприноса </t>
  </si>
  <si>
    <t>0047</t>
  </si>
  <si>
    <t xml:space="preserve">V. КРАТКОРОЧНИ ФИНАНСИЈСКИ ПЛАСМАНИ </t>
  </si>
  <si>
    <t>0048</t>
  </si>
  <si>
    <t>(0049 + 0050 + 0051 + 0052 + 0053 + 0054 + 0055 + 0056)</t>
  </si>
  <si>
    <t xml:space="preserve">1. Краткорочни кредити и пласмани - матично и зависна правна лица </t>
  </si>
  <si>
    <t>0049</t>
  </si>
  <si>
    <t xml:space="preserve">2. Краткорочни кредити и пласмани - остала повезана правна  лица </t>
  </si>
  <si>
    <t>0050</t>
  </si>
  <si>
    <t>232, 234 (део)</t>
  </si>
  <si>
    <t xml:space="preserve">3. Краткорочни кредити, зајмови и пласмани у земљи </t>
  </si>
  <si>
    <t>0051</t>
  </si>
  <si>
    <t>233, 234 (део)</t>
  </si>
  <si>
    <t xml:space="preserve">4. Kраткорочни кредити, зајмови и пласмани у иностранству </t>
  </si>
  <si>
    <t>0052</t>
  </si>
  <si>
    <t xml:space="preserve">5. Хартије од вредности које се вреднују по амортизованој вредности </t>
  </si>
  <si>
    <t>0053</t>
  </si>
  <si>
    <t>236 (део)</t>
  </si>
  <si>
    <t xml:space="preserve">6. Финансијска средства која се вреднују по фер вредности кроз Биланс успеха </t>
  </si>
  <si>
    <t>0054</t>
  </si>
  <si>
    <t xml:space="preserve">7. Откупљене сопствене акције и откупљени сопствени удели </t>
  </si>
  <si>
    <t>0055</t>
  </si>
  <si>
    <t>236 (део), 238 и 239</t>
  </si>
  <si>
    <t xml:space="preserve">8. Остали краткорочни финансијски пласмани </t>
  </si>
  <si>
    <t>0056</t>
  </si>
  <si>
    <t xml:space="preserve">VI. ГОТОВИНА И ГОТОВИНСКИ ЕКВИВАЛЕНТИ </t>
  </si>
  <si>
    <t>0057</t>
  </si>
  <si>
    <t>28 (део), осим 288</t>
  </si>
  <si>
    <t xml:space="preserve">VII. КРАТКОРОЧНА АКТИВНА ВРЕМЕНСКА РАЗГРАНИЧЕЊА </t>
  </si>
  <si>
    <t>0058</t>
  </si>
  <si>
    <t>Д. УКУПНА АКТИВА = ПОСЛОВНА ИМОВИНА (0001 + 0002 + 0029 + 0030)</t>
  </si>
  <si>
    <t>0059</t>
  </si>
  <si>
    <t xml:space="preserve">Ђ. ВАНБИЛАНСНА АКТИВА </t>
  </si>
  <si>
    <t>0060</t>
  </si>
  <si>
    <t>ПАСИВА</t>
  </si>
  <si>
    <t>A. КАПИТАЛ</t>
  </si>
  <si>
    <t>0401</t>
  </si>
  <si>
    <t>(0402 + 0403 + 0404 + 0405 + 0406 - 0407 + 0408 + 0411 - 0412) ≥ 0</t>
  </si>
  <si>
    <t>30, осим 306</t>
  </si>
  <si>
    <t xml:space="preserve">I. ОСНОВНИ КАПИТАЛ </t>
  </si>
  <si>
    <t>0402</t>
  </si>
  <si>
    <t xml:space="preserve">II. УПИСАНИ А НЕУПЛАЋЕНИ КАПИТАЛ </t>
  </si>
  <si>
    <t>0403</t>
  </si>
  <si>
    <t xml:space="preserve">III. ЕМИСИОНА ПРЕМИЈА </t>
  </si>
  <si>
    <t>0404</t>
  </si>
  <si>
    <t xml:space="preserve">IV. РЕЗЕРВЕ </t>
  </si>
  <si>
    <t>0405</t>
  </si>
  <si>
    <t>330 и потражни салдо рачуна 331,332, 333, 334, 335, 336 и 337</t>
  </si>
  <si>
    <t xml:space="preserve">V. ПОЗИТИВНЕ РЕВАЛОРИЗАЦИОНЕ РЕЗЕРВЕ И НЕРЕАЛИЗОВАНИ ДОБИЦИ ПО ОСНОВУ ФИНАНСИЈСКИХ СРЕДСТАВА И ДРУГИХ КОМПОНЕНТИ ОСТАЛОГ СВЕОБУХВАТНОГ РЕЗУЛТАТА </t>
  </si>
  <si>
    <t>0406</t>
  </si>
  <si>
    <t>дуговни салдо рачуна 331, 332, 333, 334, 335, 336 и 337</t>
  </si>
  <si>
    <t xml:space="preserve">VI. НЕРЕАЛИЗОВАНИ ГУБИЦИ ПО ОСНОВУ ФИНАНСИЈСКИХ СРЕДСТАВА И ДРГУГИХ КОМПОНЕНТИ ОСТАЛОГ СВЕОБУХВАТНОГ РЕЗУЛТАТА </t>
  </si>
  <si>
    <t>0407</t>
  </si>
  <si>
    <t>VII. НЕРАСПОРЕЂЕНИ ДОБИТАК (0409 + 0410)</t>
  </si>
  <si>
    <t>0408</t>
  </si>
  <si>
    <t>1. Нераспоређени добитак ранијих година</t>
  </si>
  <si>
    <t>0409</t>
  </si>
  <si>
    <t xml:space="preserve">2. Нераспоређени добитак текуће године </t>
  </si>
  <si>
    <t>0410</t>
  </si>
  <si>
    <t xml:space="preserve">VIII. УЧЕШЋА БЕЗ ПРАВА КОНТРОЛЕ </t>
  </si>
  <si>
    <t>0411</t>
  </si>
  <si>
    <t>IX. ГУБИТАК (0413 + 0414)</t>
  </si>
  <si>
    <t>0412</t>
  </si>
  <si>
    <t xml:space="preserve">1. Губитак ранијих година </t>
  </si>
  <si>
    <t>0413</t>
  </si>
  <si>
    <t>2. Губитак текуће године</t>
  </si>
  <si>
    <t>0414</t>
  </si>
  <si>
    <t xml:space="preserve">Б. ДУГОРОЧНА РЕЗЕРВИСАЊА И ДУГОРОЧНЕ ОБАВЕЗЕ </t>
  </si>
  <si>
    <t>0415</t>
  </si>
  <si>
    <t>(0416 + 0420 + 0428)</t>
  </si>
  <si>
    <t xml:space="preserve">I. ДУГОРОЧНА РЕЗЕРВИСАЊА </t>
  </si>
  <si>
    <t>0416</t>
  </si>
  <si>
    <t>(0417+0418+0419)</t>
  </si>
  <si>
    <t xml:space="preserve">1. Резервисања за накнаде и друге бенефиције запослених </t>
  </si>
  <si>
    <t>0417</t>
  </si>
  <si>
    <t xml:space="preserve">2. Резервисања за трошкове у гарантном року </t>
  </si>
  <si>
    <t>0418</t>
  </si>
  <si>
    <t>40, осим 400 и 404</t>
  </si>
  <si>
    <t xml:space="preserve">3. Остала дугорочна резервисања </t>
  </si>
  <si>
    <t>0419</t>
  </si>
  <si>
    <t xml:space="preserve">II. ДУГОРОЧНЕ ОБАВЕЗЕ </t>
  </si>
  <si>
    <t>0420</t>
  </si>
  <si>
    <t>(0421 + 0422 + 0423 + 0424 + 0425 + 0426 + 0427)</t>
  </si>
  <si>
    <t xml:space="preserve">1. Обавезе које се могу конвертовати у капитал </t>
  </si>
  <si>
    <t>0421</t>
  </si>
  <si>
    <t>411 (део) и 412 (део)</t>
  </si>
  <si>
    <t xml:space="preserve">2. Дугорочни кредити и остале дугорочне обавезе према матичном, зависним и осталим повезаним лицима у земљи </t>
  </si>
  <si>
    <t>0422</t>
  </si>
  <si>
    <t xml:space="preserve">3. Дугорочни кредити и остале дугорочне обавезе према матичном, зависним и осталим повезаним лицима у иностранству </t>
  </si>
  <si>
    <t>0423</t>
  </si>
  <si>
    <t>414 и 416 (део)</t>
  </si>
  <si>
    <t xml:space="preserve">4. Дугорочни кредити, зајмови и обавезе по основу лизинга у земљи </t>
  </si>
  <si>
    <t>0424</t>
  </si>
  <si>
    <t>415 и 416 (део)</t>
  </si>
  <si>
    <t xml:space="preserve">5. Дугорочни кредити, зајмови и обавезе по основу лизинга у иностранству </t>
  </si>
  <si>
    <t>0425</t>
  </si>
  <si>
    <t xml:space="preserve">6. Обавезе по емитованим хартијама од вредности </t>
  </si>
  <si>
    <t>0426</t>
  </si>
  <si>
    <t xml:space="preserve">7. Остале дугорочне обавезе </t>
  </si>
  <si>
    <t>0427</t>
  </si>
  <si>
    <t>49 (део), осим 498 и 495 (део)</t>
  </si>
  <si>
    <t xml:space="preserve">III. ДУГОРОЧНА ПАСИВНА ВРЕМЕНСКА РАЗГРАНИЧЕЊА </t>
  </si>
  <si>
    <t>0428</t>
  </si>
  <si>
    <t xml:space="preserve">В. ОДЛОЖЕНЕ ПОРЕСКЕ ОБАВЕЗЕ </t>
  </si>
  <si>
    <t>0429</t>
  </si>
  <si>
    <t>495 (део)</t>
  </si>
  <si>
    <t xml:space="preserve">Г. ДУГОРОЧНИ ОДЛОЖЕНИ ПРИХОДИ И ПРИМЉЕНЕ ДОНАЦИЈЕ </t>
  </si>
  <si>
    <t>0430</t>
  </si>
  <si>
    <t xml:space="preserve">Д. КРАТКОРОЧНА РЕЗЕРВИСАЊА И КРАТКОРОЧНЕ ОБАВЕЗЕ </t>
  </si>
  <si>
    <t>0431</t>
  </si>
  <si>
    <t>(0432 + 0433 + 0441 + 0442 + 0449 + 0453 + 0454)</t>
  </si>
  <si>
    <t xml:space="preserve">I. КРАТКОРОЧНА РЕЗЕРВИСАЊА </t>
  </si>
  <si>
    <t>0432</t>
  </si>
  <si>
    <t>42, осим 427</t>
  </si>
  <si>
    <t xml:space="preserve">II. КРАТКОРОЧНЕ ФИНАНСИЈСКЕ ОБАВЕЗЕ </t>
  </si>
  <si>
    <t>0433</t>
  </si>
  <si>
    <t>(0434 + 0435 + 0436 + 0437 + 0438 + 0439 + 0440)</t>
  </si>
  <si>
    <t>420 (део) и 421 (део)</t>
  </si>
  <si>
    <t xml:space="preserve">1. Обавезе по основу кредита према матичном, зависним и осталим повезаним лицима у земљи </t>
  </si>
  <si>
    <t>0434</t>
  </si>
  <si>
    <t xml:space="preserve">2. Обавезе по основу кредита према матичном, зависним и осталим повезаним лицима у иностранству </t>
  </si>
  <si>
    <t>0435</t>
  </si>
  <si>
    <t>422 (део), 424 (део), 425 (део), и 429 (део)</t>
  </si>
  <si>
    <t xml:space="preserve">3. Обавезе по основу кредита и зајмова од лица која нису домаће банке </t>
  </si>
  <si>
    <t>0436</t>
  </si>
  <si>
    <t>422 (део), 424 (део), 425 (део) и 429 (део)</t>
  </si>
  <si>
    <t xml:space="preserve">4. Обавезе по основу кредита од домаћих банака </t>
  </si>
  <si>
    <t>0437</t>
  </si>
  <si>
    <t xml:space="preserve">423, 424 (део), 425 (део) и 429 (део) </t>
  </si>
  <si>
    <t xml:space="preserve">5. Кредити, зајмови и обавезе из иностранства </t>
  </si>
  <si>
    <t>0438</t>
  </si>
  <si>
    <t xml:space="preserve">6. Обавезе по краткорочним хартијама од вредности </t>
  </si>
  <si>
    <t>0439</t>
  </si>
  <si>
    <t xml:space="preserve">7. Обавезе по основу финансијских деривата </t>
  </si>
  <si>
    <t>0440</t>
  </si>
  <si>
    <t xml:space="preserve">III. ПРИМЉЕНИ АВАНСИ, ДЕПОЗИТИ И КАУЦИЈЕ </t>
  </si>
  <si>
    <t>0441</t>
  </si>
  <si>
    <t>43, осим 430</t>
  </si>
  <si>
    <t xml:space="preserve">IV. ОБАВЕЗЕ ИЗ ПОСЛОВАЊА </t>
  </si>
  <si>
    <t>0442</t>
  </si>
  <si>
    <t>(0443 + 0444 + 0445 + 0046 + 0447 + 0448)</t>
  </si>
  <si>
    <t>431 и 433</t>
  </si>
  <si>
    <t xml:space="preserve">1. Обавезе према добављачима - матична, зависна правна лица и остала повезана лица у земљи </t>
  </si>
  <si>
    <t>0443</t>
  </si>
  <si>
    <t>432 и 434</t>
  </si>
  <si>
    <t xml:space="preserve">2. Обавезе према добављачима - матична, зависна правна лица и остала повезана лица у иностранству </t>
  </si>
  <si>
    <t>0444</t>
  </si>
  <si>
    <t xml:space="preserve">3. Обавезе према добављачима у земљи </t>
  </si>
  <si>
    <t>0445</t>
  </si>
  <si>
    <t xml:space="preserve">4. Обавезе према добављачима  у иностранству </t>
  </si>
  <si>
    <t>0446</t>
  </si>
  <si>
    <t>439 (део)</t>
  </si>
  <si>
    <t xml:space="preserve">5. Обавезе по меницама </t>
  </si>
  <si>
    <t>0447</t>
  </si>
  <si>
    <t xml:space="preserve">6. Остале обавезе из пословања </t>
  </si>
  <si>
    <t>0448</t>
  </si>
  <si>
    <t>44,45,46, осим 467, 47 и 48</t>
  </si>
  <si>
    <t xml:space="preserve">V. ОСТАЛЕ КРАТКОРОЧНЕ ОБАВЕЗЕ </t>
  </si>
  <si>
    <t>0449</t>
  </si>
  <si>
    <t>(0450 + 0451 + 0452)</t>
  </si>
  <si>
    <t>44, 45 и 46 осим 467</t>
  </si>
  <si>
    <t xml:space="preserve">1. Остале краткорочне обавезе </t>
  </si>
  <si>
    <t>0450</t>
  </si>
  <si>
    <t>47,48 осим 481</t>
  </si>
  <si>
    <t xml:space="preserve">2. Обавезе по основу пореза на додату вредност и осталих јавних прихода </t>
  </si>
  <si>
    <t>0451</t>
  </si>
  <si>
    <t xml:space="preserve">3. Обавезе по основу пореза на добитак </t>
  </si>
  <si>
    <t>0452</t>
  </si>
  <si>
    <t xml:space="preserve">VI. ОБАВЕЗЕ ПО ОСНОВУ СРЕДСТАВА НАМЕЊЕНИХ ПРОДАЈИ И СРЕДСТАВА ПОСЛОВАЊА КОЈЕ ЈЕ ОБУСТАВЉЕНО </t>
  </si>
  <si>
    <t>0453</t>
  </si>
  <si>
    <t>49 (део) осим 498</t>
  </si>
  <si>
    <t xml:space="preserve">VII. КРАТКОРОЧНА ПАСИВНА ВРЕМЕНСКА РАЗГРАНИЧЕЊА </t>
  </si>
  <si>
    <t>0454</t>
  </si>
  <si>
    <t xml:space="preserve">Ђ. ГУБИТАК ИЗНАД ВИСИНЕ КАПИТАЛА </t>
  </si>
  <si>
    <t>0455</t>
  </si>
  <si>
    <t>(0415 + 0429 + 0430 + 0431 - 0059) ≥ 0 = 0407 + 0412 - 0402 - 0403 - 0404 - 0405 - 0406 - 0408 - 0411) ≥ 0</t>
  </si>
  <si>
    <t xml:space="preserve">E. УКУПНА ПАСИВА </t>
  </si>
  <si>
    <t>0456</t>
  </si>
  <si>
    <t>(0401 + 0415 + 0429 + 0430 + 0431 - 0455)</t>
  </si>
  <si>
    <t xml:space="preserve">Ж. ВАНБИЛАНСНА ПАСИВА </t>
  </si>
  <si>
    <t>0457</t>
  </si>
  <si>
    <t>Образац 1б.</t>
  </si>
  <si>
    <t>ИЗВЕШТАЈ О ТОКОВИМА ГОТОВИНЕ</t>
  </si>
  <si>
    <t xml:space="preserve">П О З И Ц И Ј А </t>
  </si>
  <si>
    <t>План</t>
  </si>
  <si>
    <t xml:space="preserve">Реализација </t>
  </si>
  <si>
    <t xml:space="preserve">A. ТОКОВИ ГОТОВИНЕ ИЗ ПОСЛОВНИХ АКТИВНОСТИ </t>
  </si>
  <si>
    <t>I. Приливи готовине из пословних активности (1 до 4)</t>
  </si>
  <si>
    <t>1. Продаја и примљени аванси у земљи</t>
  </si>
  <si>
    <t xml:space="preserve">2. Продаја и примљени аванси у иностранству </t>
  </si>
  <si>
    <t xml:space="preserve">3. Примљене камате из пословних активности </t>
  </si>
  <si>
    <t xml:space="preserve">4. Oстали приливи из редовног пословања </t>
  </si>
  <si>
    <t>II. Одливи готовине из пословних активности (1 до 8)</t>
  </si>
  <si>
    <t xml:space="preserve">1. Исплате добављачима и дати аванси у земљи </t>
  </si>
  <si>
    <t xml:space="preserve">2. Исплате добављачима и дати аванси у иностранству </t>
  </si>
  <si>
    <t xml:space="preserve">3. Зараде, накнаде зарада и остали лични расходи </t>
  </si>
  <si>
    <t>4. Плаћене камате у земљи</t>
  </si>
  <si>
    <t xml:space="preserve">5. Плаћене камате у иностранству </t>
  </si>
  <si>
    <t xml:space="preserve">6. Порез на добитак </t>
  </si>
  <si>
    <t xml:space="preserve">7. Одливи по основу осталих јавних прихода </t>
  </si>
  <si>
    <t xml:space="preserve">8. Остали одливи из пословних активности </t>
  </si>
  <si>
    <t>III. Нето прилив готовине из пословних активности (I - II)</t>
  </si>
  <si>
    <t>IV. Нето одлив готовине из пословних активности (II - I)</t>
  </si>
  <si>
    <t xml:space="preserve">Б. ТОКОВИ ГОТОВИНЕ ИЗ АКТИВНОСТИ ИНВЕСТИРАЊА </t>
  </si>
  <si>
    <t>I. Приливи готовине из активности инвестирања (1 до 5)</t>
  </si>
  <si>
    <t xml:space="preserve">1. Продаја акција и удела </t>
  </si>
  <si>
    <t xml:space="preserve">2. Продаја нематеријалне имовине, некретнина, постројења, опреме и биолошких средстава </t>
  </si>
  <si>
    <t xml:space="preserve">3. Остали финансијски пласмани </t>
  </si>
  <si>
    <t xml:space="preserve">4. Примљене камате из активности инвестирања </t>
  </si>
  <si>
    <t>5. Примљене дивиденде</t>
  </si>
  <si>
    <t>II. Одливи готовине из активности инвестирања (1 до 3)</t>
  </si>
  <si>
    <t xml:space="preserve">1. Куповина акција и удела </t>
  </si>
  <si>
    <t xml:space="preserve">2. Куповина нематеријалне имовине, некретнина, постројења, опреме и биолошких средстава </t>
  </si>
  <si>
    <t>3. Остали финансијски пласмани</t>
  </si>
  <si>
    <t>III. Нето прилив готовине из активности инвестирања (I - II)</t>
  </si>
  <si>
    <t>IV. Нето одлив готовине из активности инвестирања (II - I)</t>
  </si>
  <si>
    <t xml:space="preserve">В. ТОКОВИ ГОТОВИНЕ ИЗ АКТИВНОСТИ ФИНАНСИРАЊА </t>
  </si>
  <si>
    <t>I. Приливи готовине из активности финансирања (1 до 7)</t>
  </si>
  <si>
    <t>1. Увећање основног капитала</t>
  </si>
  <si>
    <t>2. Дугорочни кредити у земљи</t>
  </si>
  <si>
    <t xml:space="preserve">3. Дугорочни кредити у иностранству </t>
  </si>
  <si>
    <t>4. Краткорочни кредити у земљи</t>
  </si>
  <si>
    <t xml:space="preserve">5. Краткорочни кредити у иностранству </t>
  </si>
  <si>
    <t xml:space="preserve">6. Остале дугорочне обавезе </t>
  </si>
  <si>
    <t xml:space="preserve">7. Остале краткорочне обавезе </t>
  </si>
  <si>
    <t>II. Одливи готовине из активности финансирања (1 до 8)</t>
  </si>
  <si>
    <t xml:space="preserve">1. Откуп сопствених акција и удела </t>
  </si>
  <si>
    <t>6. Остале обавезе</t>
  </si>
  <si>
    <t>7. Финансијски лизинг</t>
  </si>
  <si>
    <t>8. Исплаћене дивиденде</t>
  </si>
  <si>
    <t>III. Нето прилив готовине из активности финансирања (I - II)</t>
  </si>
  <si>
    <t>IV. Нето одлив готовине из активности финансирања (II - I)</t>
  </si>
  <si>
    <r>
      <rPr>
        <b/>
        <sz val="9"/>
        <rFont val="Times New Roman"/>
        <family val="1"/>
        <charset val="1"/>
      </rPr>
      <t xml:space="preserve">Г. СВЕГА ПРИЛИВ ГОТОВИНЕ </t>
    </r>
    <r>
      <rPr>
        <sz val="9"/>
        <rFont val="Times New Roman"/>
        <family val="1"/>
        <charset val="1"/>
      </rPr>
      <t>(3001 + 3017 + 3029)</t>
    </r>
  </si>
  <si>
    <r>
      <rPr>
        <b/>
        <sz val="9"/>
        <rFont val="Times New Roman"/>
        <family val="1"/>
        <charset val="1"/>
      </rPr>
      <t xml:space="preserve">Д. СВЕГА ОДЛИВ ГОТОВИНЕ </t>
    </r>
    <r>
      <rPr>
        <sz val="9"/>
        <rFont val="Times New Roman"/>
        <family val="1"/>
        <charset val="1"/>
      </rPr>
      <t>(3006 + 3023 + 3037)</t>
    </r>
  </si>
  <si>
    <r>
      <rPr>
        <b/>
        <sz val="9"/>
        <rFont val="Times New Roman"/>
        <family val="1"/>
        <charset val="1"/>
      </rPr>
      <t xml:space="preserve">Ђ. НЕТО ПРИЛИВ ГОТОВИНЕ </t>
    </r>
    <r>
      <rPr>
        <sz val="9"/>
        <rFont val="Times New Roman"/>
        <family val="1"/>
        <charset val="1"/>
      </rPr>
      <t>(3048 - 3049) ≥ 0</t>
    </r>
  </si>
  <si>
    <r>
      <rPr>
        <b/>
        <sz val="9"/>
        <rFont val="Times New Roman"/>
        <family val="1"/>
        <charset val="1"/>
      </rPr>
      <t xml:space="preserve">E. НЕТО ОДЛИВ ГОТОВИНЕ </t>
    </r>
    <r>
      <rPr>
        <sz val="9"/>
        <rFont val="Times New Roman"/>
        <family val="1"/>
        <charset val="1"/>
      </rPr>
      <t>(3049 - 3048) ≥ 0</t>
    </r>
  </si>
  <si>
    <t xml:space="preserve">Ж. ГОТОВИНА НА ПОЧЕТКУ ОБРАЧУНСКОГ ПЕРИОДА </t>
  </si>
  <si>
    <t xml:space="preserve">З. ПОЗИТИВНЕ КУРСНЕ РАЗЛИКЕ ПО ОСНОВУ ПРЕРАЧУНА ГОТОВИНЕ </t>
  </si>
  <si>
    <t xml:space="preserve">И. НЕГАТИВНЕ КУРСНЕ РАЗЛИКЕ ПО ОСНОВУ ПРЕРАЧУНА ГОТОВИНЕ </t>
  </si>
  <si>
    <t xml:space="preserve">J. ГОТОВИНА НА КРАЈУ ОБРАЧУНСКОГ ПЕРИОДА </t>
  </si>
  <si>
    <t>(3050 - 3051 + 3052 + 3053 - 3054)</t>
  </si>
  <si>
    <t>Образац 2</t>
  </si>
  <si>
    <t xml:space="preserve">ТРОШКОВИ ЗАПОСЛЕНИХ </t>
  </si>
  <si>
    <t>у динарима</t>
  </si>
  <si>
    <t>Р. бр.</t>
  </si>
  <si>
    <t>Трошкови запослених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</si>
  <si>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</si>
  <si>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</si>
  <si>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</si>
  <si>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</si>
  <si>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</si>
  <si>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 xml:space="preserve">Маса БРУТО 2 зарада (зарада са припадајућим порезом и доприносима на терет послодавца) </t>
  </si>
  <si>
    <t>4.</t>
  </si>
  <si>
    <t>Број запослених  по кадровској евиденцији - УКУПНО**</t>
  </si>
  <si>
    <t>4.1.</t>
  </si>
  <si>
    <t xml:space="preserve"> 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</si>
  <si>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</si>
  <si>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</si>
  <si>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</si>
  <si>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</si>
  <si>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</si>
  <si>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 xml:space="preserve">Број прималаца накнаде по уговору о делу </t>
  </si>
  <si>
    <t>7</t>
  </si>
  <si>
    <t>Накнаде по ауторским уговорима</t>
  </si>
  <si>
    <t>8</t>
  </si>
  <si>
    <t xml:space="preserve">Број прималаца наканде по ауторским уговорима </t>
  </si>
  <si>
    <t>9</t>
  </si>
  <si>
    <t>Накнаде по уговору о привременим и повременим пословима</t>
  </si>
  <si>
    <t>10</t>
  </si>
  <si>
    <t>Број прималаца накнаде по уговору о привременим и повременим пословима</t>
  </si>
  <si>
    <t>11</t>
  </si>
  <si>
    <t>Накнаде физичким лицима по основу осталих уговора</t>
  </si>
  <si>
    <t>12</t>
  </si>
  <si>
    <t xml:space="preserve">Број прималаца наканде по основу осталих уговора </t>
  </si>
  <si>
    <t>13</t>
  </si>
  <si>
    <t>Накнаде члановима скупштине</t>
  </si>
  <si>
    <t>14</t>
  </si>
  <si>
    <t>Број чланова скупштине</t>
  </si>
  <si>
    <t>15</t>
  </si>
  <si>
    <t>Накнаде члановима управног одбора</t>
  </si>
  <si>
    <t>16</t>
  </si>
  <si>
    <t xml:space="preserve">Број чланова управног одбора </t>
  </si>
  <si>
    <t>17</t>
  </si>
  <si>
    <t>Наканде члановима надзорног одбора</t>
  </si>
  <si>
    <t>18</t>
  </si>
  <si>
    <t>Број чланова надзорног одбора</t>
  </si>
  <si>
    <t>19</t>
  </si>
  <si>
    <t>Превоз запослених на посао и са посла</t>
  </si>
  <si>
    <t>20</t>
  </si>
  <si>
    <t xml:space="preserve">Дневнице на службеном путу </t>
  </si>
  <si>
    <t>21</t>
  </si>
  <si>
    <t>22</t>
  </si>
  <si>
    <t>Отпремнина за одлазак у пензију</t>
  </si>
  <si>
    <t>23</t>
  </si>
  <si>
    <t>Број прималаца</t>
  </si>
  <si>
    <t>24</t>
  </si>
  <si>
    <t>Јубиларне награде</t>
  </si>
  <si>
    <t>25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</si>
  <si>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</si>
  <si>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</si>
  <si>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</si>
  <si>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</si>
  <si>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</si>
  <si>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</si>
  <si>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29</t>
  </si>
  <si>
    <t>Остале накнаде трошкова запосленима и осталим физичким лицима</t>
  </si>
  <si>
    <t>30</t>
  </si>
  <si>
    <t>Трошкови стручног усавршавања запослених</t>
  </si>
  <si>
    <t xml:space="preserve">** Број запослених последњег дана извештајног периода </t>
  </si>
  <si>
    <t xml:space="preserve">*** Позиције од 5 до 30 које се исказују у новчаним јединицама приказати у бруто износу 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</si>
  <si>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</si>
  <si>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</si>
  <si>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</si>
  <si>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                                                на неодређено време </t>
  </si>
  <si>
    <t>Број запослених                                                 на одређено време</t>
  </si>
  <si>
    <t>Број ангажованих по основу уговора (рад ван радног односа)</t>
  </si>
  <si>
    <t>Одлив кадрова</t>
  </si>
  <si>
    <t>навести основ</t>
  </si>
  <si>
    <t>…</t>
  </si>
  <si>
    <t>Пријем</t>
  </si>
  <si>
    <t>Укупан број</t>
  </si>
  <si>
    <t>Број жена</t>
  </si>
  <si>
    <t>Број мушкараца</t>
  </si>
  <si>
    <t>*последњи дан претходног тромесечја</t>
  </si>
  <si>
    <t>** последњи дан тромесечја за који се извештај саставља</t>
  </si>
  <si>
    <t>Образац 4</t>
  </si>
  <si>
    <t>Бруто 1</t>
  </si>
  <si>
    <t>Нето</t>
  </si>
  <si>
    <t>Запослени без пословодства</t>
  </si>
  <si>
    <t>Најнижа појединачна зарада</t>
  </si>
  <si>
    <t>Највиша појединачна зарада</t>
  </si>
  <si>
    <t>Просечна зарада</t>
  </si>
  <si>
    <t>Пословодство</t>
  </si>
  <si>
    <t>* последњи дан тромесечја за који се извештај саставља</t>
  </si>
  <si>
    <t>Образац 5</t>
  </si>
  <si>
    <t xml:space="preserve"> ПРИХОДИ ИЗ БУЏЕТА</t>
  </si>
  <si>
    <t xml:space="preserve">Износ неутрошених средстава из ранијих година   </t>
  </si>
  <si>
    <t>Намена средстава</t>
  </si>
  <si>
    <t>Економска класификација</t>
  </si>
  <si>
    <t>Буџет                                                                          (РС, АП или ЈЛС)</t>
  </si>
  <si>
    <t>01.01. до 31.03.</t>
  </si>
  <si>
    <t>01.01. до 30.06.</t>
  </si>
  <si>
    <t>01.01. до 30.09.</t>
  </si>
  <si>
    <t>01.01. до 31.12.</t>
  </si>
  <si>
    <t>Намена</t>
  </si>
  <si>
    <t>УКУПНО:</t>
  </si>
  <si>
    <t>*Напомена: За приходе из буџета је потребно навести намену коришћења средстава</t>
  </si>
  <si>
    <t>Приход из буџета</t>
  </si>
  <si>
    <t>Буџет                                               (РС, АП или ЈЛС)</t>
  </si>
  <si>
    <t xml:space="preserve">Планирано </t>
  </si>
  <si>
    <t>Пренето из буџета</t>
  </si>
  <si>
    <t>Реализовано (процена)</t>
  </si>
  <si>
    <t xml:space="preserve">Неутрошено </t>
  </si>
  <si>
    <t>4 (2-3)</t>
  </si>
  <si>
    <t>Напомена: За приходе из буџета је потребно навесту намену коришћења коришћења средстава</t>
  </si>
  <si>
    <t>Образац 6</t>
  </si>
  <si>
    <t>СРЕДСТВА ЗА ПОСЕБНЕ НАМЕНЕ</t>
  </si>
  <si>
    <t>Позиција</t>
  </si>
  <si>
    <t>Спонзорство</t>
  </si>
  <si>
    <t>Донације</t>
  </si>
  <si>
    <t>Хуманитарне активности</t>
  </si>
  <si>
    <t>Спортске активности</t>
  </si>
  <si>
    <t>5.</t>
  </si>
  <si>
    <t>Репрезентација</t>
  </si>
  <si>
    <t>6.</t>
  </si>
  <si>
    <t>Реклама и пропаганда</t>
  </si>
  <si>
    <t>7.</t>
  </si>
  <si>
    <t>Остало</t>
  </si>
  <si>
    <t>Редни број</t>
  </si>
  <si>
    <t>Прималац</t>
  </si>
  <si>
    <t>Износ</t>
  </si>
  <si>
    <t>Образац 7.</t>
  </si>
  <si>
    <t>РАСПОДЕЛА ОСТВАРЕНЕ ДОБИТИ / ПОКРИЋE ГУБИТКА</t>
  </si>
  <si>
    <t>Добитак</t>
  </si>
  <si>
    <t>Губитак</t>
  </si>
  <si>
    <t>ОДЛУКЕ О РАСПОДЕЛИ ОСТВАРЕНЕ ДОБИТИ ИЛИ ПОКРИЋУ ГУБИТКА</t>
  </si>
  <si>
    <t>Добитак / губитак из пословне године</t>
  </si>
  <si>
    <t>Правни основ</t>
  </si>
  <si>
    <t>Нето резултат</t>
  </si>
  <si>
    <t>Расподела остварене добити / покриће губитка</t>
  </si>
  <si>
    <t>Добит - за буџет</t>
  </si>
  <si>
    <t>Преостала добит / начин покрића губитка</t>
  </si>
  <si>
    <t>Датум доношења одлуке</t>
  </si>
  <si>
    <t>Број одлуке НО / Скупштине</t>
  </si>
  <si>
    <t>Датум добијања сагласности оснивача</t>
  </si>
  <si>
    <t>Број акта којим је добијена сагласности оснивача</t>
  </si>
  <si>
    <t>Добитак / Губитак</t>
  </si>
  <si>
    <t>Укупно остварена добит / губитак                       ( у динарима)</t>
  </si>
  <si>
    <t xml:space="preserve">% добити </t>
  </si>
  <si>
    <t>Износ                               ( у динарима)</t>
  </si>
  <si>
    <t>% добити</t>
  </si>
  <si>
    <t>Опис</t>
  </si>
  <si>
    <r>
      <rPr>
        <b/>
        <sz val="12"/>
        <rFont val="Times New Roman"/>
        <family val="1"/>
        <charset val="1"/>
      </rPr>
      <t xml:space="preserve">Напомена: </t>
    </r>
    <r>
      <rPr>
        <sz val="12"/>
        <rFont val="Times New Roman"/>
        <family val="1"/>
        <charset val="1"/>
      </rPr>
      <t>Потребно је попунити табелу за последњих пет година</t>
    </r>
  </si>
  <si>
    <t>УПЛАТЕ У БУЏЕТ ПО ОСНОВУ ОДЛУКА О РАСПОЕДEЛИ ДОБИТИ</t>
  </si>
  <si>
    <t>Година уплате</t>
  </si>
  <si>
    <t xml:space="preserve">Уплата по основу добити </t>
  </si>
  <si>
    <t>Основ уплате</t>
  </si>
  <si>
    <t>Датум уплате</t>
  </si>
  <si>
    <t>Број одлуке</t>
  </si>
  <si>
    <t>Опис*</t>
  </si>
  <si>
    <t>Н (текућа)</t>
  </si>
  <si>
    <t xml:space="preserve"> = Укупно</t>
  </si>
  <si>
    <t>Н - 1</t>
  </si>
  <si>
    <t>Н - 2</t>
  </si>
  <si>
    <t>Н - 3</t>
  </si>
  <si>
    <t>Н - 4</t>
  </si>
  <si>
    <t>* Добит из претходне године, добит из ранијих година, расподела нераспоређене добити...</t>
  </si>
  <si>
    <t>Образац 8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</si>
  <si>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</si>
  <si>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</si>
  <si>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</si>
  <si>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</si>
  <si>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</si>
  <si>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</si>
  <si>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Година повлачења кредита</t>
  </si>
  <si>
    <t>Рок отплате без периода почека</t>
  </si>
  <si>
    <t>Период почека (Grace period)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</si>
  <si>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</si>
  <si>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</si>
  <si>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</si>
  <si>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</si>
  <si>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</si>
  <si>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</si>
  <si>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</si>
  <si>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</si>
  <si>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</si>
  <si>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</si>
  <si>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</si>
  <si>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</si>
  <si>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Домаћи кредитор</t>
  </si>
  <si>
    <t xml:space="preserve">   ...................</t>
  </si>
  <si>
    <t>Укупно домаћи кредитор</t>
  </si>
  <si>
    <t>Страни кредитор</t>
  </si>
  <si>
    <t>Укупно страни кредитор</t>
  </si>
  <si>
    <t>Укупно кредитно задужење</t>
  </si>
  <si>
    <t>од чега за ликвидност</t>
  </si>
  <si>
    <t>од чега за пројекте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</si>
  <si>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</si>
  <si>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</si>
  <si>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</si>
  <si>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</si>
  <si>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</si>
  <si>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</si>
  <si>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</si>
  <si>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068</t>
  </si>
  <si>
    <t>Укупно у динарима</t>
  </si>
  <si>
    <t>Образац 10</t>
  </si>
  <si>
    <t>Извештај о инвестицијама</t>
  </si>
  <si>
    <t>Р.бр.</t>
  </si>
  <si>
    <t>Назив инвестиције</t>
  </si>
  <si>
    <t>Година почетка финансирања пројекта</t>
  </si>
  <si>
    <t>Година завршетка финансирања пројекта</t>
  </si>
  <si>
    <t>Укупна вредност пројекта</t>
  </si>
  <si>
    <t>Реализовано закључно са 31.12.20__*</t>
  </si>
  <si>
    <t>Структура финансирања</t>
  </si>
  <si>
    <t>План             01.01-31.03.</t>
  </si>
  <si>
    <t>Реализација 01.01-31.03.</t>
  </si>
  <si>
    <t>План                01.01-30.06.</t>
  </si>
  <si>
    <t>Реализација 01.01-30.06.</t>
  </si>
  <si>
    <t>План               01.01-30.09.</t>
  </si>
  <si>
    <t>Реализација 01.01-30.09.</t>
  </si>
  <si>
    <t>План              01.01-31.12.</t>
  </si>
  <si>
    <t>Реализација 01.01-31.12.</t>
  </si>
  <si>
    <t>Позајмљена средства</t>
  </si>
  <si>
    <t>Средства буџета</t>
  </si>
  <si>
    <t>Сопствена средства</t>
  </si>
  <si>
    <t>Тотал</t>
  </si>
  <si>
    <t>Укупно инвестиције</t>
  </si>
  <si>
    <t>* Претходна година</t>
  </si>
  <si>
    <t>** Година за коју се извештај саставља</t>
  </si>
  <si>
    <t>Образац 11</t>
  </si>
  <si>
    <t>ПОТРАЖИВАЊА, ОБАВЕЗЕ И СУДСКИ СПОРОВИ</t>
  </si>
  <si>
    <t>Потраживања                                                                                     (стање на последњи дан извештаја)</t>
  </si>
  <si>
    <t>до 3 месеца</t>
  </si>
  <si>
    <t xml:space="preserve"> од 3 месеца до 12 месеци</t>
  </si>
  <si>
    <t xml:space="preserve"> дуже од 12 месеци</t>
  </si>
  <si>
    <t>* година за коју се извештај саставља</t>
  </si>
  <si>
    <t>Неизмирене обавезе                                                                                   (стање на последњи дан извештаја)</t>
  </si>
  <si>
    <t xml:space="preserve">СУДСКИ СПОРОВИ </t>
  </si>
  <si>
    <t>Број спорова где је јавно предузеће страна која тужи</t>
  </si>
  <si>
    <t>Укупна вредност спорова**</t>
  </si>
  <si>
    <t>Број спорова где је јавно предузеће тужена страна</t>
  </si>
  <si>
    <t>Укупан број спорова у 20__*</t>
  </si>
  <si>
    <t>Опис спора*</t>
  </si>
  <si>
    <t>Укупна вредност спора**</t>
  </si>
  <si>
    <t>* Непходно је навести и описати спорове од значаја за предузеће (највећи, најкритичнији, спорови који могу утицати на пословање и резултате предузећа), основ спора, навести њихов статус (активни, решени спорови…) као и друге информације од значаја.</t>
  </si>
  <si>
    <t>**Укупна вредност спора обухвата главни тужбени захтев и споредне тужбене захтеве</t>
  </si>
  <si>
    <t>Стање на дан 
31.12.2021.
Претходна година</t>
  </si>
  <si>
    <t>Планирано стање 
на дан 31.12.2022. Текућа година</t>
  </si>
  <si>
    <t>Реализација
01.01-31.12.2021.
Претходна година</t>
  </si>
  <si>
    <t>План за                         01.01.- 31.12.2022. Текућа година</t>
  </si>
  <si>
    <t>31.12.2021. (претходна година)</t>
  </si>
  <si>
    <t>ТЕКУЋИ РАЧУН</t>
  </si>
  <si>
    <t>ЕРСТЕ БАНКА 94</t>
  </si>
  <si>
    <t>ЕРСТЕ БАНКА 14</t>
  </si>
  <si>
    <t>ЕРСТЕ БАНКА 39</t>
  </si>
  <si>
    <t>ЕРСТЕ БАНКА 05</t>
  </si>
  <si>
    <t>ПОШТАНСКА ШТЕДИОНИЦА</t>
  </si>
  <si>
    <t>БАНКА ИНТЕСА</t>
  </si>
  <si>
    <t>АИК БАНКА</t>
  </si>
  <si>
    <t>БЛАГАЈНА</t>
  </si>
  <si>
    <t>Реализација 
01.01-31.12.2021.      Претходна година</t>
  </si>
  <si>
    <t>План за
01.01-31.12.2022.             Текућа година</t>
  </si>
  <si>
    <t>План за 2022. годину                                                                                                                                                                                                                                                                                                              (текућа година)</t>
  </si>
  <si>
    <t>Канте и контејнери за смеће</t>
  </si>
  <si>
    <t>ЈЛС</t>
  </si>
  <si>
    <t>Гориво</t>
  </si>
  <si>
    <t>Трактор</t>
  </si>
  <si>
    <t>Комбинована машина</t>
  </si>
  <si>
    <t>План за
01.01-31.12.2021.             Претходна  година</t>
  </si>
  <si>
    <t>22.03.2022.</t>
  </si>
  <si>
    <t>183-8/22</t>
  </si>
  <si>
    <t>Нераспоређена средства</t>
  </si>
  <si>
    <t>14.06.2021.</t>
  </si>
  <si>
    <t>461-4/21</t>
  </si>
  <si>
    <t>Из нераспоређеног добитка ранијих година</t>
  </si>
  <si>
    <t>09.06.2020.</t>
  </si>
  <si>
    <t>376-7/20</t>
  </si>
  <si>
    <t>15.12.2020.</t>
  </si>
  <si>
    <t>Расподела нераспоређене добити</t>
  </si>
  <si>
    <t>19.06.2019.</t>
  </si>
  <si>
    <t>464-6/19</t>
  </si>
  <si>
    <t>17.10.2019.</t>
  </si>
  <si>
    <t>14.06.2018.</t>
  </si>
  <si>
    <t>524-6/18</t>
  </si>
  <si>
    <t>-</t>
  </si>
  <si>
    <t>OTP Leasing</t>
  </si>
  <si>
    <t>INTESA Leasing</t>
  </si>
  <si>
    <t>Poštanska štedionica</t>
  </si>
  <si>
    <t>Лизинг - Трактор</t>
  </si>
  <si>
    <t>Лизинг - Дробилица</t>
  </si>
  <si>
    <t>Лизинг - Усисивач</t>
  </si>
  <si>
    <t>Лизинг - Комбинирка</t>
  </si>
  <si>
    <t>Кредит - Цистерна</t>
  </si>
  <si>
    <t>EUR</t>
  </si>
  <si>
    <t>RSD</t>
  </si>
  <si>
    <t>Не</t>
  </si>
  <si>
    <t>05.01.2021.</t>
  </si>
  <si>
    <t>21.07.2021.</t>
  </si>
  <si>
    <t>30.09.2021.</t>
  </si>
  <si>
    <t>План 2022** година</t>
  </si>
  <si>
    <t>Аутомобил</t>
  </si>
  <si>
    <t>Канте и контејнери</t>
  </si>
  <si>
    <t>Камион кипер</t>
  </si>
  <si>
    <t>ПОТРАЖИВАЊА за 2022. годииу*</t>
  </si>
  <si>
    <t>ОБАВЕЗЕ за 2022. годииу*</t>
  </si>
  <si>
    <t>Накнаде трошкова на службеном путу</t>
  </si>
  <si>
    <t>31.03.2022.</t>
  </si>
  <si>
    <t>30.06.2022.</t>
  </si>
  <si>
    <t>30.09.2022.</t>
  </si>
  <si>
    <t>на дан 30.09.2022.</t>
  </si>
  <si>
    <t>на дан 30.06.2022.</t>
  </si>
  <si>
    <t>на дан 31.03.2022.</t>
  </si>
  <si>
    <t>БИЛАНС СТАЊА  на дан 31.12.2022. године*</t>
  </si>
  <si>
    <t>31.12.2022. године*</t>
  </si>
  <si>
    <t>Проценат реализације (реализација / план 31.12.2022*)</t>
  </si>
  <si>
    <t>за период од 01.01. до 31.12.2022. године*</t>
  </si>
  <si>
    <t>01.01-31.12.2022. године*</t>
  </si>
  <si>
    <t>у периоду од 01.01. до 31.12.2022. године*</t>
  </si>
  <si>
    <t>Проценат реализације (реализација /                   план 31.12.2022*)</t>
  </si>
  <si>
    <t>Стање на дан 30.09.2022. године*</t>
  </si>
  <si>
    <t>Стање на дан 31.12.2022. године**</t>
  </si>
  <si>
    <t>Распон планираних и исплаћених зарада у периоду 01.01. до 31.12.2022*</t>
  </si>
  <si>
    <t>Реализација за период 01.01 - 31.12.2022. године*</t>
  </si>
  <si>
    <t>01.01  - 31.12.2022. године*</t>
  </si>
  <si>
    <t>25.11.2022.</t>
  </si>
  <si>
    <t>Потребе процеса рада</t>
  </si>
  <si>
    <t>Стање кредитне задужености 
на 31. 12. 2022 године* у оригиналној валути</t>
  </si>
  <si>
    <t>Стање кредитне задужености 
на 31. 12. 2022 године* у динарима</t>
  </si>
  <si>
    <t>31.12.2022.</t>
  </si>
  <si>
    <t>на дан 31.12.2022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</si>
</sst>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###0"/>
  </numFmts>
  <fonts count="42">
    <font>
      <sz val="10"/>
      <name val="Arial"/>
      <charset val="1"/>
    </font>
    <font>
      <sz val="10"/>
      <name val="Arial"/>
      <family val="2"/>
      <charset val="238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b/>
      <sz val="10"/>
      <name val="Times New Roman"/>
      <family val="1"/>
      <charset val="1"/>
    </font>
    <font>
      <sz val="9"/>
      <name val="Times New Roman"/>
      <family val="1"/>
      <charset val="1"/>
    </font>
    <font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rgb="FF000000"/>
      <name val="Times New Roman"/>
      <family val="1"/>
      <charset val="1"/>
    </font>
    <font>
      <b/>
      <sz val="16"/>
      <name val="Times New Roman"/>
      <family val="1"/>
      <charset val="1"/>
    </font>
    <font>
      <sz val="14"/>
      <name val="Times New Roman"/>
      <family val="1"/>
      <charset val="1"/>
    </font>
    <font>
      <i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2"/>
      <name val="Arial"/>
      <family val="2"/>
      <charset val="1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2"/>
      <color rgb="FFFFFFFF"/>
      <name val="Times New Roman"/>
      <family val="1"/>
      <charset val="1"/>
    </font>
    <font>
      <b/>
      <sz val="12"/>
      <color rgb="FFFFFFFF"/>
      <name val="Times New Roman"/>
      <family val="1"/>
      <charset val="1"/>
    </font>
    <font>
      <sz val="11"/>
      <name val="Times New Roman"/>
      <family val="1"/>
      <charset val="1"/>
    </font>
    <font>
      <b/>
      <i/>
      <sz val="12"/>
      <name val="Times New Roman"/>
      <family val="1"/>
      <charset val="1"/>
    </font>
    <font>
      <sz val="16"/>
      <name val="Times New Roman"/>
      <family val="1"/>
      <charset val="238"/>
    </font>
    <font>
      <sz val="16"/>
      <name val="Arial"/>
      <family val="2"/>
      <charset val="1"/>
    </font>
    <font>
      <b/>
      <sz val="24"/>
      <name val="Times New Roman"/>
      <family val="1"/>
      <charset val="238"/>
    </font>
    <font>
      <sz val="22"/>
      <name val="Times New Roman"/>
      <family val="1"/>
      <charset val="238"/>
    </font>
    <font>
      <sz val="12"/>
      <color rgb="FF000000"/>
      <name val="Times New Roman"/>
      <family val="2"/>
      <charset val="1"/>
    </font>
    <font>
      <b/>
      <sz val="12"/>
      <color rgb="FF00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1"/>
      <color rgb="FF000000"/>
      <name val="Times New Roman"/>
      <family val="2"/>
      <charset val="1"/>
    </font>
    <font>
      <b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name val="Arial"/>
      <charset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3D3D3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A6A6A6"/>
        <bgColor rgb="FF9999FF"/>
      </patternFill>
    </fill>
    <fill>
      <patternFill patternType="solid">
        <fgColor rgb="FFD3D3D3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2F2F2"/>
      </patternFill>
    </fill>
  </fills>
  <borders count="8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 diagonalUp="1"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9" fontId="38" fillId="0" borderId="0" applyBorder="0" applyProtection="0"/>
    <xf numFmtId="0" fontId="1" fillId="0" borderId="0"/>
  </cellStyleXfs>
  <cellXfs count="61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3" fontId="3" fillId="4" borderId="15" xfId="0" applyNumberFormat="1" applyFont="1" applyFill="1" applyBorder="1" applyAlignment="1">
      <alignment horizontal="center" vertical="center" wrapText="1"/>
    </xf>
    <xf numFmtId="3" fontId="3" fillId="4" borderId="13" xfId="0" applyNumberFormat="1" applyFont="1" applyFill="1" applyBorder="1" applyAlignment="1">
      <alignment horizontal="center" vertical="center" wrapText="1"/>
    </xf>
    <xf numFmtId="3" fontId="3" fillId="4" borderId="16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vertical="center" wrapText="1"/>
    </xf>
    <xf numFmtId="3" fontId="3" fillId="2" borderId="20" xfId="0" applyNumberFormat="1" applyFont="1" applyFill="1" applyBorder="1" applyAlignment="1">
      <alignment horizontal="center" vertical="center"/>
    </xf>
    <xf numFmtId="9" fontId="3" fillId="2" borderId="21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vertical="center" wrapText="1"/>
    </xf>
    <xf numFmtId="0" fontId="7" fillId="3" borderId="19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vertical="center" wrapText="1"/>
    </xf>
    <xf numFmtId="0" fontId="7" fillId="3" borderId="22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3" fontId="3" fillId="4" borderId="27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3" fontId="3" fillId="4" borderId="28" xfId="0" applyNumberFormat="1" applyFont="1" applyFill="1" applyBorder="1" applyAlignment="1">
      <alignment horizontal="center" vertical="center" wrapText="1"/>
    </xf>
    <xf numFmtId="3" fontId="3" fillId="4" borderId="14" xfId="0" applyNumberFormat="1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49" fontId="7" fillId="3" borderId="25" xfId="0" applyNumberFormat="1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9" fontId="3" fillId="0" borderId="6" xfId="0" applyNumberFormat="1" applyFont="1" applyBorder="1" applyAlignment="1">
      <alignment vertical="center"/>
    </xf>
    <xf numFmtId="0" fontId="3" fillId="0" borderId="10" xfId="0" applyFont="1" applyBorder="1"/>
    <xf numFmtId="49" fontId="9" fillId="3" borderId="23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3" fontId="3" fillId="3" borderId="23" xfId="0" applyNumberFormat="1" applyFont="1" applyFill="1" applyBorder="1" applyAlignment="1">
      <alignment horizontal="center" vertical="center" wrapText="1"/>
    </xf>
    <xf numFmtId="3" fontId="3" fillId="3" borderId="20" xfId="0" applyNumberFormat="1" applyFont="1" applyFill="1" applyBorder="1" applyAlignment="1">
      <alignment horizontal="center" vertical="center" wrapText="1"/>
    </xf>
    <xf numFmtId="3" fontId="3" fillId="3" borderId="20" xfId="0" applyNumberFormat="1" applyFont="1" applyFill="1" applyBorder="1" applyAlignment="1">
      <alignment horizontal="center" vertical="center"/>
    </xf>
    <xf numFmtId="9" fontId="3" fillId="3" borderId="21" xfId="0" applyNumberFormat="1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vertical="center" wrapText="1"/>
    </xf>
    <xf numFmtId="0" fontId="3" fillId="0" borderId="0" xfId="0" applyFont="1" applyBorder="1"/>
    <xf numFmtId="0" fontId="9" fillId="3" borderId="22" xfId="0" applyFont="1" applyFill="1" applyBorder="1" applyAlignment="1">
      <alignment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horizontal="center" vertical="center" wrapText="1"/>
    </xf>
    <xf numFmtId="0" fontId="3" fillId="0" borderId="29" xfId="0" applyFont="1" applyBorder="1"/>
    <xf numFmtId="49" fontId="9" fillId="3" borderId="11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49" fontId="9" fillId="3" borderId="1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9" fillId="3" borderId="31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2" fillId="0" borderId="10" xfId="0" applyFont="1" applyBorder="1" applyAlignment="1"/>
    <xf numFmtId="0" fontId="7" fillId="3" borderId="17" xfId="0" applyFont="1" applyFill="1" applyBorder="1" applyAlignment="1">
      <alignment vertical="center" wrapText="1"/>
    </xf>
    <xf numFmtId="0" fontId="9" fillId="3" borderId="22" xfId="0" applyFont="1" applyFill="1" applyBorder="1" applyAlignment="1">
      <alignment horizontal="center" vertical="center" wrapText="1"/>
    </xf>
    <xf numFmtId="3" fontId="9" fillId="3" borderId="22" xfId="0" applyNumberFormat="1" applyFont="1" applyFill="1" applyBorder="1" applyAlignment="1">
      <alignment horizontal="center" vertical="center" wrapText="1"/>
    </xf>
    <xf numFmtId="3" fontId="9" fillId="3" borderId="9" xfId="0" applyNumberFormat="1" applyFont="1" applyFill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/>
    </xf>
    <xf numFmtId="0" fontId="2" fillId="0" borderId="0" xfId="0" applyFont="1" applyAlignment="1"/>
    <xf numFmtId="0" fontId="7" fillId="2" borderId="23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horizontal="center" vertical="center" wrapText="1"/>
    </xf>
    <xf numFmtId="3" fontId="9" fillId="2" borderId="19" xfId="0" applyNumberFormat="1" applyFont="1" applyFill="1" applyBorder="1" applyAlignment="1">
      <alignment horizontal="center" vertical="center" wrapText="1"/>
    </xf>
    <xf numFmtId="3" fontId="9" fillId="2" borderId="20" xfId="0" applyNumberFormat="1" applyFont="1" applyFill="1" applyBorder="1" applyAlignment="1">
      <alignment horizontal="center" vertical="center" wrapText="1"/>
    </xf>
    <xf numFmtId="9" fontId="9" fillId="2" borderId="21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vertical="center" wrapText="1"/>
    </xf>
    <xf numFmtId="0" fontId="9" fillId="3" borderId="19" xfId="0" applyFont="1" applyFill="1" applyBorder="1" applyAlignment="1">
      <alignment horizontal="center" vertical="center" wrapText="1"/>
    </xf>
    <xf numFmtId="3" fontId="9" fillId="3" borderId="19" xfId="0" applyNumberFormat="1" applyFont="1" applyFill="1" applyBorder="1" applyAlignment="1">
      <alignment horizontal="center" vertical="center" wrapText="1"/>
    </xf>
    <xf numFmtId="3" fontId="9" fillId="3" borderId="20" xfId="0" applyNumberFormat="1" applyFont="1" applyFill="1" applyBorder="1" applyAlignment="1">
      <alignment horizontal="center" vertical="center" wrapText="1"/>
    </xf>
    <xf numFmtId="9" fontId="9" fillId="3" borderId="21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9" fillId="2" borderId="35" xfId="0" applyFont="1" applyFill="1" applyBorder="1" applyAlignment="1">
      <alignment vertical="center" wrapText="1"/>
    </xf>
    <xf numFmtId="9" fontId="3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12" fillId="0" borderId="0" xfId="0" applyFont="1"/>
    <xf numFmtId="3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5" fillId="2" borderId="14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3" fillId="0" borderId="0" xfId="0" applyFont="1"/>
    <xf numFmtId="49" fontId="13" fillId="3" borderId="40" xfId="2" applyNumberFormat="1" applyFont="1" applyFill="1" applyBorder="1" applyAlignment="1">
      <alignment horizontal="center" vertical="center"/>
    </xf>
    <xf numFmtId="0" fontId="13" fillId="3" borderId="22" xfId="2" applyFont="1" applyFill="1" applyBorder="1" applyAlignment="1">
      <alignment horizontal="left" vertical="center" wrapText="1"/>
    </xf>
    <xf numFmtId="3" fontId="13" fillId="0" borderId="22" xfId="0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9" fontId="13" fillId="0" borderId="41" xfId="0" applyNumberFormat="1" applyFont="1" applyBorder="1" applyAlignment="1">
      <alignment horizontal="center" vertical="center" wrapText="1"/>
    </xf>
    <xf numFmtId="0" fontId="13" fillId="0" borderId="0" xfId="0" applyFont="1" applyBorder="1"/>
    <xf numFmtId="49" fontId="13" fillId="3" borderId="25" xfId="2" applyNumberFormat="1" applyFont="1" applyFill="1" applyBorder="1" applyAlignment="1">
      <alignment horizontal="center" vertical="center"/>
    </xf>
    <xf numFmtId="0" fontId="13" fillId="3" borderId="19" xfId="2" applyFont="1" applyFill="1" applyBorder="1" applyAlignment="1">
      <alignment horizontal="left" vertical="center" wrapText="1"/>
    </xf>
    <xf numFmtId="3" fontId="13" fillId="0" borderId="19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9" fontId="13" fillId="0" borderId="21" xfId="0" applyNumberFormat="1" applyFont="1" applyBorder="1" applyAlignment="1">
      <alignment horizontal="center" vertical="center" wrapText="1"/>
    </xf>
    <xf numFmtId="49" fontId="13" fillId="3" borderId="19" xfId="2" applyNumberFormat="1" applyFont="1" applyFill="1" applyBorder="1" applyAlignment="1">
      <alignment horizontal="left" vertical="center" wrapText="1"/>
    </xf>
    <xf numFmtId="0" fontId="13" fillId="3" borderId="19" xfId="2" applyFont="1" applyFill="1" applyBorder="1" applyAlignment="1">
      <alignment horizontal="left" vertical="center"/>
    </xf>
    <xf numFmtId="3" fontId="13" fillId="0" borderId="19" xfId="0" applyNumberFormat="1" applyFont="1" applyBorder="1" applyAlignment="1">
      <alignment horizontal="center" vertical="center"/>
    </xf>
    <xf numFmtId="3" fontId="13" fillId="0" borderId="20" xfId="0" applyNumberFormat="1" applyFont="1" applyBorder="1" applyAlignment="1">
      <alignment horizontal="center" vertical="center"/>
    </xf>
    <xf numFmtId="3" fontId="13" fillId="0" borderId="19" xfId="0" applyNumberFormat="1" applyFont="1" applyBorder="1" applyAlignment="1">
      <alignment horizontal="center" vertical="center" wrapText="1"/>
    </xf>
    <xf numFmtId="3" fontId="13" fillId="0" borderId="20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9" fontId="13" fillId="3" borderId="27" xfId="2" applyNumberFormat="1" applyFont="1" applyFill="1" applyBorder="1" applyAlignment="1">
      <alignment horizontal="center" vertical="center"/>
    </xf>
    <xf numFmtId="0" fontId="13" fillId="3" borderId="31" xfId="2" applyFont="1" applyFill="1" applyBorder="1" applyAlignment="1">
      <alignment horizontal="left" vertical="center" wrapText="1"/>
    </xf>
    <xf numFmtId="3" fontId="13" fillId="0" borderId="31" xfId="0" applyNumberFormat="1" applyFont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3" fontId="13" fillId="0" borderId="42" xfId="0" applyNumberFormat="1" applyFont="1" applyBorder="1" applyAlignment="1">
      <alignment horizontal="center" vertical="center" wrapText="1"/>
    </xf>
    <xf numFmtId="3" fontId="13" fillId="0" borderId="28" xfId="0" applyNumberFormat="1" applyFont="1" applyBorder="1" applyAlignment="1">
      <alignment horizontal="center" vertical="center" wrapText="1"/>
    </xf>
    <xf numFmtId="9" fontId="13" fillId="0" borderId="3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3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/>
    <xf numFmtId="0" fontId="12" fillId="0" borderId="0" xfId="0" applyFont="1" applyBorder="1"/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5" xfId="2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49" fontId="13" fillId="0" borderId="47" xfId="0" applyNumberFormat="1" applyFont="1" applyBorder="1" applyAlignment="1">
      <alignment horizontal="center" vertical="center"/>
    </xf>
    <xf numFmtId="0" fontId="14" fillId="0" borderId="47" xfId="0" applyFont="1" applyBorder="1" applyAlignment="1">
      <alignment horizontal="left" vertical="center"/>
    </xf>
    <xf numFmtId="0" fontId="13" fillId="0" borderId="47" xfId="0" applyFont="1" applyBorder="1" applyAlignment="1">
      <alignment horizontal="left" vertical="center"/>
    </xf>
    <xf numFmtId="3" fontId="13" fillId="0" borderId="47" xfId="0" applyNumberFormat="1" applyFont="1" applyBorder="1" applyAlignment="1">
      <alignment horizontal="center"/>
    </xf>
    <xf numFmtId="3" fontId="13" fillId="0" borderId="49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center"/>
    </xf>
    <xf numFmtId="3" fontId="13" fillId="0" borderId="50" xfId="0" applyNumberFormat="1" applyFont="1" applyBorder="1" applyAlignment="1">
      <alignment horizontal="center"/>
    </xf>
    <xf numFmtId="0" fontId="13" fillId="5" borderId="47" xfId="0" applyFont="1" applyFill="1" applyBorder="1" applyAlignment="1">
      <alignment horizontal="center" vertical="center" wrapText="1"/>
    </xf>
    <xf numFmtId="0" fontId="13" fillId="5" borderId="47" xfId="0" applyFont="1" applyFill="1" applyBorder="1" applyAlignment="1">
      <alignment horizontal="left" vertical="center"/>
    </xf>
    <xf numFmtId="0" fontId="13" fillId="0" borderId="47" xfId="0" applyFont="1" applyBorder="1" applyAlignment="1">
      <alignment horizontal="left" vertical="center" wrapText="1"/>
    </xf>
    <xf numFmtId="49" fontId="13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 wrapText="1"/>
    </xf>
    <xf numFmtId="0" fontId="14" fillId="0" borderId="0" xfId="0" applyFont="1"/>
    <xf numFmtId="0" fontId="14" fillId="2" borderId="51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2" borderId="36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0" borderId="0" xfId="0" applyFont="1" applyBorder="1"/>
    <xf numFmtId="3" fontId="14" fillId="2" borderId="1" xfId="0" applyNumberFormat="1" applyFont="1" applyFill="1" applyBorder="1" applyAlignment="1">
      <alignment horizontal="center" vertical="center"/>
    </xf>
    <xf numFmtId="3" fontId="14" fillId="2" borderId="52" xfId="0" applyNumberFormat="1" applyFont="1" applyFill="1" applyBorder="1" applyAlignment="1">
      <alignment horizontal="center" vertical="center"/>
    </xf>
    <xf numFmtId="3" fontId="14" fillId="2" borderId="35" xfId="0" applyNumberFormat="1" applyFont="1" applyFill="1" applyBorder="1" applyAlignment="1">
      <alignment horizontal="center" vertical="center"/>
    </xf>
    <xf numFmtId="3" fontId="14" fillId="2" borderId="38" xfId="0" applyNumberFormat="1" applyFont="1" applyFill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5" fillId="0" borderId="0" xfId="0" applyFont="1" applyBorder="1" applyAlignment="1">
      <alignment horizontal="right" wrapText="1"/>
    </xf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right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3" fontId="2" fillId="0" borderId="5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right"/>
    </xf>
    <xf numFmtId="0" fontId="17" fillId="0" borderId="0" xfId="0" applyFont="1" applyAlignment="1">
      <alignment wrapText="1"/>
    </xf>
    <xf numFmtId="0" fontId="5" fillId="0" borderId="0" xfId="0" applyFont="1" applyAlignment="1"/>
    <xf numFmtId="0" fontId="5" fillId="0" borderId="1" xfId="0" applyFont="1" applyBorder="1"/>
    <xf numFmtId="0" fontId="2" fillId="0" borderId="1" xfId="0" applyFont="1" applyBorder="1" applyAlignment="1">
      <alignment horizontal="right"/>
    </xf>
    <xf numFmtId="0" fontId="18" fillId="0" borderId="0" xfId="0" applyFont="1"/>
    <xf numFmtId="0" fontId="18" fillId="0" borderId="0" xfId="0" applyFont="1" applyBorder="1"/>
    <xf numFmtId="0" fontId="5" fillId="2" borderId="44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19" fillId="0" borderId="54" xfId="0" applyFont="1" applyBorder="1" applyAlignment="1">
      <alignment horizontal="left" vertical="center"/>
    </xf>
    <xf numFmtId="3" fontId="2" fillId="0" borderId="54" xfId="0" applyNumberFormat="1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9" fillId="0" borderId="48" xfId="0" applyFont="1" applyBorder="1" applyAlignment="1">
      <alignment horizontal="left" vertical="center" wrapText="1"/>
    </xf>
    <xf numFmtId="0" fontId="19" fillId="0" borderId="54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left" vertical="center" wrapText="1"/>
    </xf>
    <xf numFmtId="3" fontId="2" fillId="0" borderId="34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2" borderId="55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1" xfId="0" applyFont="1" applyBorder="1"/>
    <xf numFmtId="2" fontId="18" fillId="0" borderId="0" xfId="0" applyNumberFormat="1" applyFont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3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Border="1" applyAlignment="1"/>
    <xf numFmtId="0" fontId="12" fillId="0" borderId="0" xfId="0" applyFont="1" applyAlignment="1"/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5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left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9" fontId="22" fillId="0" borderId="4" xfId="0" applyNumberFormat="1" applyFont="1" applyBorder="1" applyAlignment="1">
      <alignment horizontal="center" vertical="center" wrapText="1"/>
    </xf>
    <xf numFmtId="49" fontId="22" fillId="2" borderId="25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left" vertical="center" wrapText="1"/>
    </xf>
    <xf numFmtId="3" fontId="22" fillId="0" borderId="19" xfId="0" applyNumberFormat="1" applyFont="1" applyBorder="1" applyAlignment="1">
      <alignment horizontal="center" vertical="center" wrapText="1"/>
    </xf>
    <xf numFmtId="9" fontId="22" fillId="0" borderId="20" xfId="0" applyNumberFormat="1" applyFont="1" applyBorder="1" applyAlignment="1">
      <alignment horizontal="center" vertical="center" wrapText="1"/>
    </xf>
    <xf numFmtId="49" fontId="22" fillId="2" borderId="11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left" vertical="center" wrapText="1"/>
    </xf>
    <xf numFmtId="3" fontId="22" fillId="0" borderId="12" xfId="0" applyNumberFormat="1" applyFont="1" applyBorder="1" applyAlignment="1">
      <alignment horizontal="center" vertical="center" wrapText="1"/>
    </xf>
    <xf numFmtId="9" fontId="22" fillId="0" borderId="13" xfId="0" applyNumberFormat="1" applyFont="1" applyBorder="1" applyAlignment="1">
      <alignment horizontal="center" vertical="center" wrapText="1"/>
    </xf>
    <xf numFmtId="0" fontId="10" fillId="0" borderId="58" xfId="0" applyFont="1" applyBorder="1"/>
    <xf numFmtId="0" fontId="10" fillId="0" borderId="59" xfId="0" applyFont="1" applyBorder="1"/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0" borderId="25" xfId="0" applyFont="1" applyBorder="1" applyAlignment="1">
      <alignment horizontal="center" vertical="center" wrapText="1"/>
    </xf>
    <xf numFmtId="0" fontId="23" fillId="0" borderId="19" xfId="0" applyFont="1" applyBorder="1"/>
    <xf numFmtId="0" fontId="23" fillId="0" borderId="20" xfId="0" applyFont="1" applyBorder="1"/>
    <xf numFmtId="0" fontId="23" fillId="0" borderId="25" xfId="0" applyFont="1" applyBorder="1"/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/>
    <xf numFmtId="0" fontId="23" fillId="0" borderId="13" xfId="0" applyFont="1" applyBorder="1"/>
    <xf numFmtId="0" fontId="23" fillId="0" borderId="11" xfId="0" applyFont="1" applyBorder="1"/>
    <xf numFmtId="0" fontId="24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3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9" fontId="26" fillId="0" borderId="5" xfId="0" applyNumberFormat="1" applyFont="1" applyBorder="1" applyAlignment="1">
      <alignment horizontal="center" vertical="center" wrapText="1"/>
    </xf>
    <xf numFmtId="3" fontId="26" fillId="0" borderId="3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 wrapText="1"/>
    </xf>
    <xf numFmtId="9" fontId="26" fillId="0" borderId="23" xfId="0" applyNumberFormat="1" applyFont="1" applyBorder="1" applyAlignment="1">
      <alignment horizontal="center" vertical="center" wrapText="1"/>
    </xf>
    <xf numFmtId="3" fontId="26" fillId="0" borderId="19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9" fontId="26" fillId="0" borderId="42" xfId="0" applyNumberFormat="1" applyFont="1" applyBorder="1" applyAlignment="1">
      <alignment horizontal="center" vertical="center" wrapText="1"/>
    </xf>
    <xf numFmtId="3" fontId="26" fillId="0" borderId="31" xfId="0" applyNumberFormat="1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 wrapText="1"/>
    </xf>
    <xf numFmtId="9" fontId="26" fillId="0" borderId="61" xfId="0" applyNumberFormat="1" applyFont="1" applyBorder="1" applyAlignment="1">
      <alignment horizontal="center" vertical="center"/>
    </xf>
    <xf numFmtId="3" fontId="26" fillId="0" borderId="62" xfId="0" applyNumberFormat="1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9" fontId="26" fillId="0" borderId="23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9" fontId="26" fillId="0" borderId="17" xfId="0" applyNumberFormat="1" applyFont="1" applyBorder="1" applyAlignment="1">
      <alignment horizontal="center" vertical="center"/>
    </xf>
    <xf numFmtId="3" fontId="26" fillId="0" borderId="22" xfId="0" applyNumberFormat="1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9" fontId="26" fillId="0" borderId="5" xfId="0" applyNumberFormat="1" applyFont="1" applyBorder="1" applyAlignment="1">
      <alignment horizontal="center" vertical="center"/>
    </xf>
    <xf numFmtId="9" fontId="26" fillId="0" borderId="14" xfId="0" applyNumberFormat="1" applyFont="1" applyBorder="1" applyAlignment="1">
      <alignment horizontal="center" vertical="center"/>
    </xf>
    <xf numFmtId="3" fontId="26" fillId="0" borderId="12" xfId="0" applyNumberFormat="1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9" fontId="26" fillId="0" borderId="4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" fontId="26" fillId="0" borderId="61" xfId="0" applyNumberFormat="1" applyFont="1" applyBorder="1" applyAlignment="1">
      <alignment horizontal="center" vertical="center" wrapText="1"/>
    </xf>
    <xf numFmtId="0" fontId="26" fillId="0" borderId="64" xfId="0" applyFont="1" applyBorder="1" applyAlignment="1">
      <alignment vertical="center"/>
    </xf>
    <xf numFmtId="0" fontId="26" fillId="0" borderId="2" xfId="0" applyFont="1" applyBorder="1" applyAlignment="1">
      <alignment vertical="center"/>
    </xf>
    <xf numFmtId="3" fontId="26" fillId="0" borderId="65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6" fillId="0" borderId="49" xfId="0" applyFont="1" applyBorder="1" applyAlignment="1">
      <alignment horizontal="center" vertical="center"/>
    </xf>
    <xf numFmtId="3" fontId="26" fillId="0" borderId="11" xfId="0" applyNumberFormat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/>
    </xf>
    <xf numFmtId="0" fontId="26" fillId="0" borderId="40" xfId="0" applyFont="1" applyBorder="1" applyAlignment="1">
      <alignment vertical="center"/>
    </xf>
    <xf numFmtId="0" fontId="26" fillId="2" borderId="1" xfId="0" applyFont="1" applyFill="1" applyBorder="1" applyAlignment="1">
      <alignment horizontal="left" vertical="center"/>
    </xf>
    <xf numFmtId="0" fontId="26" fillId="3" borderId="66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left" vertical="center"/>
    </xf>
    <xf numFmtId="3" fontId="26" fillId="3" borderId="33" xfId="0" applyNumberFormat="1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5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4" xfId="0" applyFont="1" applyBorder="1"/>
    <xf numFmtId="0" fontId="2" fillId="0" borderId="70" xfId="0" applyFont="1" applyBorder="1"/>
    <xf numFmtId="0" fontId="2" fillId="0" borderId="71" xfId="0" applyFont="1" applyBorder="1"/>
    <xf numFmtId="0" fontId="2" fillId="0" borderId="72" xfId="0" applyFont="1" applyBorder="1"/>
    <xf numFmtId="0" fontId="5" fillId="0" borderId="40" xfId="0" applyFont="1" applyBorder="1"/>
    <xf numFmtId="0" fontId="5" fillId="0" borderId="22" xfId="0" applyFont="1" applyBorder="1"/>
    <xf numFmtId="0" fontId="2" fillId="0" borderId="22" xfId="0" applyFont="1" applyBorder="1"/>
    <xf numFmtId="0" fontId="2" fillId="0" borderId="9" xfId="0" applyFont="1" applyBorder="1"/>
    <xf numFmtId="0" fontId="2" fillId="2" borderId="73" xfId="0" applyFont="1" applyFill="1" applyBorder="1"/>
    <xf numFmtId="0" fontId="2" fillId="0" borderId="74" xfId="0" applyFont="1" applyBorder="1"/>
    <xf numFmtId="0" fontId="2" fillId="0" borderId="75" xfId="0" applyFont="1" applyBorder="1"/>
    <xf numFmtId="0" fontId="2" fillId="0" borderId="29" xfId="0" applyFont="1" applyBorder="1"/>
    <xf numFmtId="0" fontId="2" fillId="2" borderId="44" xfId="0" applyFont="1" applyFill="1" applyBorder="1"/>
    <xf numFmtId="0" fontId="5" fillId="0" borderId="0" xfId="0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28" fillId="0" borderId="0" xfId="0" applyFont="1"/>
    <xf numFmtId="49" fontId="28" fillId="0" borderId="0" xfId="0" applyNumberFormat="1" applyFont="1"/>
    <xf numFmtId="0" fontId="11" fillId="0" borderId="0" xfId="0" applyFont="1"/>
    <xf numFmtId="49" fontId="11" fillId="0" borderId="0" xfId="0" applyNumberFormat="1" applyFont="1"/>
    <xf numFmtId="0" fontId="29" fillId="0" borderId="0" xfId="0" applyFont="1"/>
    <xf numFmtId="0" fontId="11" fillId="0" borderId="0" xfId="0" applyFont="1" applyBorder="1"/>
    <xf numFmtId="0" fontId="17" fillId="0" borderId="0" xfId="0" applyFont="1" applyAlignment="1">
      <alignment horizontal="right"/>
    </xf>
    <xf numFmtId="0" fontId="11" fillId="2" borderId="44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28" fillId="0" borderId="23" xfId="0" applyNumberFormat="1" applyFont="1" applyBorder="1" applyAlignment="1">
      <alignment horizontal="center" vertical="center"/>
    </xf>
    <xf numFmtId="0" fontId="28" fillId="0" borderId="19" xfId="0" applyFont="1" applyBorder="1"/>
    <xf numFmtId="49" fontId="28" fillId="2" borderId="11" xfId="0" applyNumberFormat="1" applyFont="1" applyFill="1" applyBorder="1" applyAlignment="1">
      <alignment horizontal="center" vertical="center"/>
    </xf>
    <xf numFmtId="0" fontId="28" fillId="3" borderId="12" xfId="0" applyFont="1" applyFill="1" applyBorder="1"/>
    <xf numFmtId="49" fontId="28" fillId="0" borderId="25" xfId="0" applyNumberFormat="1" applyFont="1" applyBorder="1" applyAlignment="1">
      <alignment horizontal="center" vertical="center"/>
    </xf>
    <xf numFmtId="0" fontId="28" fillId="0" borderId="18" xfId="0" applyFont="1" applyBorder="1"/>
    <xf numFmtId="49" fontId="28" fillId="0" borderId="17" xfId="0" applyNumberFormat="1" applyFont="1" applyBorder="1" applyAlignment="1">
      <alignment horizontal="center" vertical="center"/>
    </xf>
    <xf numFmtId="0" fontId="28" fillId="3" borderId="31" xfId="0" applyFont="1" applyFill="1" applyBorder="1"/>
    <xf numFmtId="0" fontId="32" fillId="0" borderId="0" xfId="0" applyFont="1" applyAlignment="1" applyProtection="1"/>
    <xf numFmtId="0" fontId="33" fillId="0" borderId="0" xfId="0" applyFont="1" applyAlignment="1" applyProtection="1">
      <alignment horizontal="right"/>
    </xf>
    <xf numFmtId="0" fontId="32" fillId="0" borderId="0" xfId="0" applyFont="1" applyAlignment="1" applyProtection="1">
      <alignment horizontal="right"/>
    </xf>
    <xf numFmtId="0" fontId="32" fillId="6" borderId="44" xfId="0" applyFont="1" applyFill="1" applyBorder="1" applyAlignment="1" applyProtection="1">
      <alignment horizontal="center" vertical="center" wrapText="1"/>
    </xf>
    <xf numFmtId="0" fontId="32" fillId="0" borderId="10" xfId="0" applyFont="1" applyBorder="1" applyAlignment="1" applyProtection="1"/>
    <xf numFmtId="4" fontId="35" fillId="3" borderId="19" xfId="0" applyNumberFormat="1" applyFont="1" applyFill="1" applyBorder="1" applyAlignment="1" applyProtection="1">
      <alignment horizontal="center" vertical="center"/>
    </xf>
    <xf numFmtId="4" fontId="35" fillId="3" borderId="20" xfId="0" applyNumberFormat="1" applyFont="1" applyFill="1" applyBorder="1" applyAlignment="1" applyProtection="1">
      <alignment horizontal="center" vertical="center"/>
    </xf>
    <xf numFmtId="0" fontId="35" fillId="3" borderId="23" xfId="0" applyFont="1" applyFill="1" applyBorder="1" applyAlignment="1" applyProtection="1"/>
    <xf numFmtId="0" fontId="35" fillId="2" borderId="23" xfId="0" applyFont="1" applyFill="1" applyBorder="1" applyAlignment="1" applyProtection="1"/>
    <xf numFmtId="4" fontId="35" fillId="2" borderId="19" xfId="0" applyNumberFormat="1" applyFont="1" applyFill="1" applyBorder="1" applyAlignment="1" applyProtection="1">
      <alignment horizontal="center" vertical="center"/>
    </xf>
    <xf numFmtId="4" fontId="35" fillId="2" borderId="20" xfId="0" applyNumberFormat="1" applyFont="1" applyFill="1" applyBorder="1" applyAlignment="1" applyProtection="1">
      <alignment horizontal="center" vertical="center"/>
    </xf>
    <xf numFmtId="4" fontId="35" fillId="2" borderId="13" xfId="0" applyNumberFormat="1" applyFont="1" applyFill="1" applyBorder="1" applyAlignment="1" applyProtection="1">
      <alignment horizontal="center" vertical="center"/>
    </xf>
    <xf numFmtId="4" fontId="35" fillId="6" borderId="44" xfId="0" applyNumberFormat="1" applyFont="1" applyFill="1" applyBorder="1" applyAlignment="1" applyProtection="1"/>
    <xf numFmtId="0" fontId="35" fillId="0" borderId="0" xfId="0" applyFont="1" applyAlignment="1" applyProtection="1"/>
    <xf numFmtId="4" fontId="35" fillId="6" borderId="44" xfId="0" applyNumberFormat="1" applyFont="1" applyFill="1" applyBorder="1" applyAlignment="1" applyProtection="1">
      <alignment horizontal="center" vertical="center"/>
    </xf>
    <xf numFmtId="0" fontId="2" fillId="2" borderId="45" xfId="0" applyFont="1" applyFill="1" applyBorder="1" applyAlignment="1">
      <alignment vertical="center" wrapText="1"/>
    </xf>
    <xf numFmtId="0" fontId="2" fillId="0" borderId="77" xfId="0" applyFont="1" applyBorder="1" applyAlignment="1">
      <alignment horizontal="right" vertical="center"/>
    </xf>
    <xf numFmtId="3" fontId="26" fillId="0" borderId="54" xfId="0" applyNumberFormat="1" applyFont="1" applyBorder="1" applyAlignment="1">
      <alignment horizontal="center" vertical="center"/>
    </xf>
    <xf numFmtId="3" fontId="36" fillId="0" borderId="48" xfId="0" applyNumberFormat="1" applyFont="1" applyBorder="1" applyAlignment="1">
      <alignment horizontal="center" vertical="center"/>
    </xf>
    <xf numFmtId="0" fontId="2" fillId="0" borderId="78" xfId="0" applyFont="1" applyBorder="1" applyAlignment="1">
      <alignment horizontal="right" vertical="center"/>
    </xf>
    <xf numFmtId="3" fontId="26" fillId="0" borderId="78" xfId="0" applyNumberFormat="1" applyFont="1" applyBorder="1" applyAlignment="1">
      <alignment horizontal="center" vertical="center"/>
    </xf>
    <xf numFmtId="0" fontId="3" fillId="0" borderId="59" xfId="0" applyFont="1" applyBorder="1"/>
    <xf numFmtId="3" fontId="37" fillId="0" borderId="48" xfId="0" applyNumberFormat="1" applyFont="1" applyBorder="1" applyAlignment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wrapText="1"/>
    </xf>
    <xf numFmtId="0" fontId="2" fillId="3" borderId="10" xfId="0" applyFont="1" applyFill="1" applyBorder="1" applyAlignment="1">
      <alignment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vertical="center" wrapText="1"/>
    </xf>
    <xf numFmtId="3" fontId="26" fillId="0" borderId="44" xfId="0" applyNumberFormat="1" applyFont="1" applyBorder="1" applyAlignment="1">
      <alignment horizontal="center" vertical="center"/>
    </xf>
    <xf numFmtId="3" fontId="26" fillId="0" borderId="79" xfId="0" applyNumberFormat="1" applyFont="1" applyBorder="1" applyAlignment="1">
      <alignment horizontal="center" vertical="center"/>
    </xf>
    <xf numFmtId="3" fontId="26" fillId="0" borderId="39" xfId="0" applyNumberFormat="1" applyFont="1" applyBorder="1" applyAlignment="1">
      <alignment horizontal="center" vertical="center"/>
    </xf>
    <xf numFmtId="0" fontId="3" fillId="0" borderId="1" xfId="0" applyFont="1" applyBorder="1"/>
    <xf numFmtId="0" fontId="5" fillId="2" borderId="56" xfId="0" applyFont="1" applyFill="1" applyBorder="1" applyAlignment="1">
      <alignment horizontal="center" vertical="center" wrapText="1"/>
    </xf>
    <xf numFmtId="4" fontId="3" fillId="0" borderId="46" xfId="0" applyNumberFormat="1" applyFont="1" applyBorder="1" applyAlignment="1">
      <alignment horizontal="center" vertical="center"/>
    </xf>
    <xf numFmtId="4" fontId="3" fillId="0" borderId="48" xfId="0" applyNumberFormat="1" applyFont="1" applyBorder="1" applyAlignment="1">
      <alignment horizontal="center" vertical="center"/>
    </xf>
    <xf numFmtId="4" fontId="3" fillId="0" borderId="34" xfId="0" applyNumberFormat="1" applyFont="1" applyBorder="1" applyAlignment="1">
      <alignment horizontal="center" vertical="center"/>
    </xf>
    <xf numFmtId="0" fontId="26" fillId="0" borderId="0" xfId="0" applyFont="1"/>
    <xf numFmtId="4" fontId="28" fillId="0" borderId="19" xfId="0" applyNumberFormat="1" applyFont="1" applyBorder="1" applyAlignment="1">
      <alignment horizontal="center" vertical="center"/>
    </xf>
    <xf numFmtId="4" fontId="28" fillId="0" borderId="20" xfId="0" applyNumberFormat="1" applyFont="1" applyBorder="1" applyAlignment="1">
      <alignment horizontal="center" vertical="center"/>
    </xf>
    <xf numFmtId="0" fontId="28" fillId="0" borderId="50" xfId="0" applyFont="1" applyBorder="1"/>
    <xf numFmtId="4" fontId="28" fillId="0" borderId="22" xfId="0" applyNumberFormat="1" applyFont="1" applyBorder="1" applyAlignment="1">
      <alignment horizontal="center" vertical="center"/>
    </xf>
    <xf numFmtId="49" fontId="28" fillId="0" borderId="2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3" fontId="2" fillId="0" borderId="40" xfId="0" applyNumberFormat="1" applyFont="1" applyBorder="1" applyAlignment="1">
      <alignment horizontal="center" vertical="center"/>
    </xf>
    <xf numFmtId="3" fontId="2" fillId="0" borderId="8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 wrapText="1"/>
    </xf>
    <xf numFmtId="0" fontId="39" fillId="0" borderId="54" xfId="0" applyFont="1" applyBorder="1" applyAlignment="1">
      <alignment horizontal="center" vertical="center"/>
    </xf>
    <xf numFmtId="4" fontId="22" fillId="0" borderId="19" xfId="0" applyNumberFormat="1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/>
    </xf>
    <xf numFmtId="4" fontId="2" fillId="0" borderId="19" xfId="0" applyNumberFormat="1" applyFont="1" applyBorder="1"/>
    <xf numFmtId="0" fontId="2" fillId="0" borderId="19" xfId="0" applyFont="1" applyBorder="1" applyAlignment="1">
      <alignment horizontal="center"/>
    </xf>
    <xf numFmtId="4" fontId="2" fillId="2" borderId="69" xfId="0" applyNumberFormat="1" applyFont="1" applyFill="1" applyBorder="1"/>
    <xf numFmtId="4" fontId="2" fillId="0" borderId="19" xfId="0" applyNumberFormat="1" applyFont="1" applyBorder="1" applyAlignment="1">
      <alignment horizontal="right"/>
    </xf>
    <xf numFmtId="4" fontId="2" fillId="0" borderId="24" xfId="0" applyNumberFormat="1" applyFont="1" applyBorder="1" applyAlignment="1">
      <alignment horizontal="right"/>
    </xf>
    <xf numFmtId="4" fontId="2" fillId="0" borderId="20" xfId="0" applyNumberFormat="1" applyFont="1" applyBorder="1"/>
    <xf numFmtId="4" fontId="2" fillId="2" borderId="43" xfId="0" applyNumberFormat="1" applyFont="1" applyFill="1" applyBorder="1"/>
    <xf numFmtId="4" fontId="2" fillId="2" borderId="55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0" fillId="0" borderId="0" xfId="0" applyFont="1"/>
    <xf numFmtId="0" fontId="41" fillId="2" borderId="8" xfId="0" applyFont="1" applyFill="1" applyBorder="1" applyAlignment="1">
      <alignment horizontal="center" vertical="center" wrapText="1"/>
    </xf>
    <xf numFmtId="3" fontId="40" fillId="4" borderId="1" xfId="0" applyNumberFormat="1" applyFont="1" applyFill="1" applyBorder="1" applyAlignment="1">
      <alignment horizontal="center" vertical="center" wrapText="1"/>
    </xf>
    <xf numFmtId="3" fontId="40" fillId="0" borderId="23" xfId="0" applyNumberFormat="1" applyFont="1" applyBorder="1" applyAlignment="1">
      <alignment vertical="center"/>
    </xf>
    <xf numFmtId="3" fontId="40" fillId="3" borderId="23" xfId="0" applyNumberFormat="1" applyFont="1" applyFill="1" applyBorder="1" applyAlignment="1">
      <alignment horizontal="center" vertical="center" wrapText="1"/>
    </xf>
    <xf numFmtId="3" fontId="40" fillId="0" borderId="14" xfId="0" applyNumberFormat="1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4" fontId="28" fillId="0" borderId="3" xfId="0" applyNumberFormat="1" applyFont="1" applyBorder="1" applyAlignment="1">
      <alignment horizontal="center" vertical="center"/>
    </xf>
    <xf numFmtId="4" fontId="28" fillId="2" borderId="28" xfId="0" applyNumberFormat="1" applyFont="1" applyFill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40" fillId="0" borderId="9" xfId="0" applyNumberFormat="1" applyFont="1" applyFill="1" applyBorder="1" applyAlignment="1">
      <alignment horizontal="center" vertical="center"/>
    </xf>
    <xf numFmtId="3" fontId="40" fillId="0" borderId="20" xfId="0" applyNumberFormat="1" applyFont="1" applyBorder="1" applyAlignment="1">
      <alignment horizontal="center" vertical="center"/>
    </xf>
    <xf numFmtId="3" fontId="40" fillId="7" borderId="20" xfId="0" applyNumberFormat="1" applyFont="1" applyFill="1" applyBorder="1" applyAlignment="1">
      <alignment horizontal="center" vertical="center"/>
    </xf>
    <xf numFmtId="4" fontId="28" fillId="8" borderId="31" xfId="0" applyNumberFormat="1" applyFont="1" applyFill="1" applyBorder="1" applyAlignment="1">
      <alignment horizontal="center" vertical="center"/>
    </xf>
    <xf numFmtId="4" fontId="28" fillId="8" borderId="28" xfId="0" applyNumberFormat="1" applyFont="1" applyFill="1" applyBorder="1" applyAlignment="1">
      <alignment horizontal="center" vertical="center"/>
    </xf>
    <xf numFmtId="4" fontId="28" fillId="7" borderId="18" xfId="0" applyNumberFormat="1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3" fontId="40" fillId="7" borderId="63" xfId="0" applyNumberFormat="1" applyFont="1" applyFill="1" applyBorder="1" applyAlignment="1">
      <alignment horizontal="center" vertical="center"/>
    </xf>
    <xf numFmtId="3" fontId="40" fillId="7" borderId="9" xfId="0" applyNumberFormat="1" applyFont="1" applyFill="1" applyBorder="1" applyAlignment="1">
      <alignment horizontal="center" vertical="center"/>
    </xf>
    <xf numFmtId="9" fontId="3" fillId="2" borderId="21" xfId="0" applyNumberFormat="1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3" fontId="3" fillId="2" borderId="23" xfId="0" applyNumberFormat="1" applyFont="1" applyFill="1" applyBorder="1" applyAlignment="1">
      <alignment horizontal="center" vertical="center"/>
    </xf>
    <xf numFmtId="3" fontId="40" fillId="7" borderId="76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3" fontId="3" fillId="2" borderId="26" xfId="0" applyNumberFormat="1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/>
    </xf>
    <xf numFmtId="3" fontId="40" fillId="0" borderId="76" xfId="0" applyNumberFormat="1" applyFont="1" applyBorder="1" applyAlignment="1">
      <alignment horizontal="center" vertical="center"/>
    </xf>
    <xf numFmtId="3" fontId="40" fillId="0" borderId="9" xfId="0" applyNumberFormat="1" applyFont="1" applyBorder="1" applyAlignment="1">
      <alignment horizontal="center" vertical="center"/>
    </xf>
    <xf numFmtId="9" fontId="3" fillId="0" borderId="21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9" fillId="3" borderId="23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3" fontId="3" fillId="0" borderId="76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 vertical="center" wrapText="1"/>
    </xf>
    <xf numFmtId="3" fontId="9" fillId="2" borderId="33" xfId="0" applyNumberFormat="1" applyFont="1" applyFill="1" applyBorder="1" applyAlignment="1">
      <alignment horizontal="center" vertical="center" wrapText="1"/>
    </xf>
    <xf numFmtId="3" fontId="9" fillId="2" borderId="13" xfId="0" applyNumberFormat="1" applyFont="1" applyFill="1" applyBorder="1" applyAlignment="1">
      <alignment horizontal="center" vertical="center" wrapText="1"/>
    </xf>
    <xf numFmtId="9" fontId="9" fillId="2" borderId="34" xfId="0" applyNumberFormat="1" applyFont="1" applyFill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4" fillId="2" borderId="36" xfId="2" applyFont="1" applyFill="1" applyBorder="1" applyAlignment="1">
      <alignment horizontal="center" vertical="center" wrapText="1"/>
    </xf>
    <xf numFmtId="0" fontId="14" fillId="2" borderId="37" xfId="2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3" fontId="14" fillId="0" borderId="46" xfId="0" applyNumberFormat="1" applyFont="1" applyBorder="1" applyAlignment="1">
      <alignment horizontal="center" vertical="center" wrapText="1"/>
    </xf>
    <xf numFmtId="3" fontId="13" fillId="0" borderId="48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/>
    </xf>
    <xf numFmtId="49" fontId="14" fillId="2" borderId="43" xfId="0" applyNumberFormat="1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3" fontId="13" fillId="5" borderId="47" xfId="0" applyNumberFormat="1" applyFont="1" applyFill="1" applyBorder="1" applyAlignment="1">
      <alignment horizontal="center"/>
    </xf>
    <xf numFmtId="3" fontId="13" fillId="5" borderId="49" xfId="0" applyNumberFormat="1" applyFont="1" applyFill="1" applyBorder="1" applyAlignment="1">
      <alignment horizontal="center"/>
    </xf>
    <xf numFmtId="3" fontId="13" fillId="5" borderId="21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3" fontId="13" fillId="0" borderId="34" xfId="0" applyNumberFormat="1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wrapText="1"/>
    </xf>
    <xf numFmtId="0" fontId="3" fillId="2" borderId="44" xfId="0" applyFont="1" applyFill="1" applyBorder="1" applyAlignment="1">
      <alignment horizontal="center" wrapText="1"/>
    </xf>
    <xf numFmtId="0" fontId="5" fillId="2" borderId="44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wrapText="1"/>
    </xf>
    <xf numFmtId="0" fontId="5" fillId="2" borderId="44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2" fontId="6" fillId="2" borderId="56" xfId="0" applyNumberFormat="1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0" fontId="8" fillId="2" borderId="36" xfId="0" applyFont="1" applyFill="1" applyBorder="1" applyAlignment="1">
      <alignment horizontal="center" vertical="center" wrapText="1"/>
    </xf>
    <xf numFmtId="0" fontId="20" fillId="2" borderId="52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3" fontId="26" fillId="0" borderId="38" xfId="0" applyNumberFormat="1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9" fontId="26" fillId="0" borderId="36" xfId="1" applyFont="1" applyBorder="1" applyAlignment="1" applyProtection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164" fontId="26" fillId="0" borderId="36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top"/>
    </xf>
    <xf numFmtId="0" fontId="5" fillId="2" borderId="39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wrapText="1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5" fillId="0" borderId="68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0" fontId="5" fillId="2" borderId="35" xfId="0" applyFont="1" applyFill="1" applyBorder="1" applyAlignment="1">
      <alignment horizontal="right"/>
    </xf>
    <xf numFmtId="0" fontId="27" fillId="2" borderId="43" xfId="0" applyFont="1" applyFill="1" applyBorder="1" applyAlignment="1">
      <alignment horizontal="right"/>
    </xf>
    <xf numFmtId="0" fontId="27" fillId="2" borderId="35" xfId="0" applyFont="1" applyFill="1" applyBorder="1" applyAlignment="1">
      <alignment horizontal="right"/>
    </xf>
    <xf numFmtId="0" fontId="28" fillId="0" borderId="44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 wrapText="1"/>
    </xf>
    <xf numFmtId="0" fontId="34" fillId="0" borderId="0" xfId="0" applyFont="1" applyBorder="1" applyAlignment="1" applyProtection="1">
      <alignment horizontal="center"/>
    </xf>
    <xf numFmtId="0" fontId="32" fillId="6" borderId="44" xfId="0" applyFont="1" applyFill="1" applyBorder="1" applyAlignment="1" applyProtection="1">
      <alignment horizontal="center" vertical="center" wrapText="1"/>
    </xf>
    <xf numFmtId="0" fontId="32" fillId="6" borderId="44" xfId="0" applyFont="1" applyFill="1" applyBorder="1" applyAlignment="1" applyProtection="1">
      <alignment horizontal="center" vertical="center"/>
    </xf>
    <xf numFmtId="4" fontId="35" fillId="3" borderId="20" xfId="0" applyNumberFormat="1" applyFont="1" applyFill="1" applyBorder="1" applyAlignment="1" applyProtection="1">
      <alignment horizontal="center" vertical="center"/>
    </xf>
    <xf numFmtId="0" fontId="35" fillId="3" borderId="23" xfId="0" applyFont="1" applyFill="1" applyBorder="1" applyAlignment="1" applyProtection="1">
      <alignment horizontal="center" vertical="center"/>
    </xf>
    <xf numFmtId="0" fontId="35" fillId="3" borderId="19" xfId="0" applyFont="1" applyFill="1" applyBorder="1" applyAlignment="1" applyProtection="1">
      <alignment horizontal="left" vertical="center"/>
    </xf>
    <xf numFmtId="165" fontId="35" fillId="3" borderId="19" xfId="0" applyNumberFormat="1" applyFont="1" applyFill="1" applyBorder="1" applyAlignment="1" applyProtection="1">
      <alignment horizontal="center" vertical="center"/>
    </xf>
    <xf numFmtId="4" fontId="35" fillId="3" borderId="19" xfId="0" applyNumberFormat="1" applyFont="1" applyFill="1" applyBorder="1" applyAlignment="1" applyProtection="1">
      <alignment horizontal="center" vertical="center"/>
    </xf>
    <xf numFmtId="4" fontId="35" fillId="3" borderId="13" xfId="0" applyNumberFormat="1" applyFont="1" applyFill="1" applyBorder="1" applyAlignment="1" applyProtection="1">
      <alignment horizontal="center" vertical="center"/>
    </xf>
    <xf numFmtId="0" fontId="36" fillId="6" borderId="44" xfId="0" applyFont="1" applyFill="1" applyBorder="1" applyAlignment="1" applyProtection="1">
      <alignment horizontal="center" vertical="center"/>
    </xf>
    <xf numFmtId="0" fontId="2" fillId="2" borderId="55" xfId="0" applyFont="1" applyFill="1" applyBorder="1" applyAlignment="1">
      <alignment horizontal="right" vertical="center" wrapText="1"/>
    </xf>
    <xf numFmtId="3" fontId="26" fillId="2" borderId="55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49" fontId="3" fillId="0" borderId="56" xfId="0" applyNumberFormat="1" applyFont="1" applyBorder="1" applyAlignment="1">
      <alignment horizontal="left" vertical="center" wrapText="1"/>
    </xf>
    <xf numFmtId="49" fontId="3" fillId="0" borderId="48" xfId="0" applyNumberFormat="1" applyFont="1" applyBorder="1" applyAlignment="1">
      <alignment horizontal="left" vertical="center" wrapText="1"/>
    </xf>
    <xf numFmtId="49" fontId="3" fillId="0" borderId="77" xfId="0" applyNumberFormat="1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top" wrapText="1"/>
    </xf>
    <xf numFmtId="49" fontId="3" fillId="0" borderId="80" xfId="0" applyNumberFormat="1" applyFont="1" applyBorder="1" applyAlignment="1">
      <alignment horizontal="left" vertical="center" wrapText="1"/>
    </xf>
    <xf numFmtId="49" fontId="3" fillId="0" borderId="34" xfId="0" applyNumberFormat="1" applyFont="1" applyBorder="1" applyAlignment="1">
      <alignment horizontal="left" vertical="center" wrapText="1"/>
    </xf>
    <xf numFmtId="4" fontId="28" fillId="0" borderId="24" xfId="0" applyNumberFormat="1" applyFont="1" applyBorder="1" applyAlignment="1">
      <alignment horizontal="center" vertical="center"/>
    </xf>
    <xf numFmtId="4" fontId="28" fillId="8" borderId="12" xfId="0" applyNumberFormat="1" applyFont="1" applyFill="1" applyBorder="1" applyAlignment="1">
      <alignment horizontal="center" vertical="center"/>
    </xf>
    <xf numFmtId="0" fontId="28" fillId="0" borderId="80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/>
    </xf>
    <xf numFmtId="0" fontId="28" fillId="0" borderId="77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3D3D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148"/>
  <sheetViews>
    <sheetView showGridLines="0" workbookViewId="0">
      <selection activeCell="H77" sqref="H77"/>
    </sheetView>
  </sheetViews>
  <sheetFormatPr defaultColWidth="9.140625" defaultRowHeight="15.75"/>
  <cols>
    <col min="1" max="1" width="3" style="1" customWidth="1"/>
    <col min="2" max="2" width="18.7109375" style="1" customWidth="1"/>
    <col min="3" max="3" width="69.7109375" style="1" customWidth="1"/>
    <col min="4" max="4" width="9.140625" style="1"/>
    <col min="5" max="6" width="15.7109375" style="1" customWidth="1"/>
    <col min="7" max="8" width="18.28515625" style="2" customWidth="1"/>
    <col min="9" max="9" width="16.5703125" style="3" customWidth="1"/>
    <col min="10" max="259" width="9.140625" style="1"/>
    <col min="260" max="260" width="3" style="1" customWidth="1"/>
    <col min="261" max="261" width="18.7109375" style="1" customWidth="1"/>
    <col min="262" max="262" width="69.7109375" style="1" customWidth="1"/>
    <col min="263" max="263" width="9.140625" style="1"/>
    <col min="264" max="265" width="15.7109375" style="1" customWidth="1"/>
    <col min="266" max="515" width="9.140625" style="1"/>
    <col min="516" max="516" width="3" style="1" customWidth="1"/>
    <col min="517" max="517" width="18.7109375" style="1" customWidth="1"/>
    <col min="518" max="518" width="69.7109375" style="1" customWidth="1"/>
    <col min="519" max="519" width="9.140625" style="1"/>
    <col min="520" max="521" width="15.7109375" style="1" customWidth="1"/>
    <col min="522" max="771" width="9.140625" style="1"/>
    <col min="772" max="772" width="3" style="1" customWidth="1"/>
    <col min="773" max="773" width="18.7109375" style="1" customWidth="1"/>
    <col min="774" max="774" width="69.7109375" style="1" customWidth="1"/>
    <col min="775" max="775" width="9.140625" style="1"/>
    <col min="776" max="777" width="15.7109375" style="1" customWidth="1"/>
    <col min="778" max="1024" width="9.140625" style="1"/>
  </cols>
  <sheetData>
    <row r="1" spans="1:11">
      <c r="F1" s="4"/>
      <c r="H1" s="5"/>
      <c r="I1" s="5" t="s">
        <v>0</v>
      </c>
      <c r="J1" s="6"/>
      <c r="K1" s="6"/>
    </row>
    <row r="2" spans="1:11" ht="20.25" customHeight="1">
      <c r="B2" s="461" t="s">
        <v>1</v>
      </c>
      <c r="C2" s="461"/>
      <c r="D2" s="461"/>
      <c r="E2" s="461"/>
      <c r="F2" s="461"/>
      <c r="G2" s="461"/>
      <c r="H2" s="461"/>
      <c r="I2" s="461"/>
    </row>
    <row r="3" spans="1:11" ht="19.5" customHeight="1">
      <c r="B3" s="461" t="s">
        <v>793</v>
      </c>
      <c r="C3" s="461"/>
      <c r="D3" s="461"/>
      <c r="E3" s="461"/>
      <c r="F3" s="461"/>
      <c r="G3" s="461"/>
      <c r="H3" s="461"/>
      <c r="I3" s="461"/>
    </row>
    <row r="4" spans="1:11" ht="12" customHeight="1">
      <c r="B4" s="7"/>
      <c r="C4" s="7"/>
      <c r="D4" s="7"/>
      <c r="E4" s="7"/>
      <c r="F4" s="7"/>
      <c r="G4" s="3"/>
      <c r="H4" s="8"/>
      <c r="I4" s="8"/>
    </row>
    <row r="5" spans="1:11" ht="12" customHeight="1">
      <c r="B5" s="9"/>
      <c r="C5" s="9"/>
      <c r="D5" s="9"/>
      <c r="E5" s="7"/>
      <c r="F5" s="7"/>
      <c r="G5" s="3"/>
      <c r="H5" s="8"/>
      <c r="I5" s="8" t="s">
        <v>2</v>
      </c>
    </row>
    <row r="6" spans="1:11" ht="29.25" customHeight="1">
      <c r="B6" s="462" t="s">
        <v>3</v>
      </c>
      <c r="C6" s="463" t="s">
        <v>4</v>
      </c>
      <c r="D6" s="464" t="s">
        <v>5</v>
      </c>
      <c r="E6" s="465" t="s">
        <v>724</v>
      </c>
      <c r="F6" s="466" t="s">
        <v>725</v>
      </c>
      <c r="G6" s="467" t="s">
        <v>794</v>
      </c>
      <c r="H6" s="467"/>
      <c r="I6" s="468" t="s">
        <v>792</v>
      </c>
    </row>
    <row r="7" spans="1:11" ht="24.75" customHeight="1">
      <c r="A7" s="12"/>
      <c r="B7" s="462"/>
      <c r="C7" s="463"/>
      <c r="D7" s="464"/>
      <c r="E7" s="465"/>
      <c r="F7" s="466"/>
      <c r="G7" s="13" t="s">
        <v>6</v>
      </c>
      <c r="H7" s="14" t="s">
        <v>7</v>
      </c>
      <c r="I7" s="468"/>
    </row>
    <row r="8" spans="1:11" ht="16.5" customHeight="1" thickBot="1">
      <c r="A8" s="15"/>
      <c r="B8" s="16">
        <v>1</v>
      </c>
      <c r="C8" s="17">
        <v>2</v>
      </c>
      <c r="D8" s="18">
        <v>3</v>
      </c>
      <c r="E8" s="19">
        <v>4</v>
      </c>
      <c r="F8" s="18">
        <v>5</v>
      </c>
      <c r="G8" s="20">
        <v>6</v>
      </c>
      <c r="H8" s="21">
        <v>7</v>
      </c>
      <c r="I8" s="22">
        <v>8</v>
      </c>
    </row>
    <row r="9" spans="1:11" ht="20.100000000000001" customHeight="1" thickBot="1">
      <c r="A9" s="15"/>
      <c r="B9" s="477"/>
      <c r="C9" s="23" t="s">
        <v>8</v>
      </c>
      <c r="D9" s="478">
        <v>1001</v>
      </c>
      <c r="E9" s="479">
        <v>163438</v>
      </c>
      <c r="F9" s="469">
        <f>SUM(F14+F20)</f>
        <v>229540</v>
      </c>
      <c r="G9" s="469">
        <f>SUM(G14+G20)</f>
        <v>229540</v>
      </c>
      <c r="H9" s="469">
        <f>SUM(H14+H20)</f>
        <v>156913</v>
      </c>
      <c r="I9" s="471">
        <f t="shared" ref="I9:I40" si="0">IFERROR(H9/G9,"  ")</f>
        <v>0.68359763004269414</v>
      </c>
    </row>
    <row r="10" spans="1:11" ht="13.5" customHeight="1">
      <c r="A10" s="15"/>
      <c r="B10" s="477"/>
      <c r="C10" s="26" t="s">
        <v>9</v>
      </c>
      <c r="D10" s="478"/>
      <c r="E10" s="479"/>
      <c r="F10" s="470"/>
      <c r="G10" s="470"/>
      <c r="H10" s="470"/>
      <c r="I10" s="471" t="str">
        <f t="shared" si="0"/>
        <v xml:space="preserve">  </v>
      </c>
    </row>
    <row r="11" spans="1:11" ht="20.100000000000001" customHeight="1">
      <c r="A11" s="15"/>
      <c r="B11" s="27">
        <v>60</v>
      </c>
      <c r="C11" s="28" t="s">
        <v>10</v>
      </c>
      <c r="D11" s="29">
        <v>1002</v>
      </c>
      <c r="E11" s="30"/>
      <c r="F11" s="454"/>
      <c r="G11" s="454"/>
      <c r="H11" s="31"/>
      <c r="I11" s="33" t="str">
        <f t="shared" si="0"/>
        <v xml:space="preserve">  </v>
      </c>
    </row>
    <row r="12" spans="1:11" ht="20.100000000000001" customHeight="1">
      <c r="A12" s="15"/>
      <c r="B12" s="27" t="s">
        <v>11</v>
      </c>
      <c r="C12" s="28" t="s">
        <v>12</v>
      </c>
      <c r="D12" s="29">
        <v>1003</v>
      </c>
      <c r="E12" s="30"/>
      <c r="F12" s="455"/>
      <c r="G12" s="455"/>
      <c r="H12" s="31"/>
      <c r="I12" s="33" t="str">
        <f t="shared" si="0"/>
        <v xml:space="preserve">  </v>
      </c>
    </row>
    <row r="13" spans="1:11" ht="20.100000000000001" customHeight="1">
      <c r="A13" s="15"/>
      <c r="B13" s="27" t="s">
        <v>13</v>
      </c>
      <c r="C13" s="28" t="s">
        <v>14</v>
      </c>
      <c r="D13" s="29">
        <v>1004</v>
      </c>
      <c r="E13" s="30"/>
      <c r="F13" s="455"/>
      <c r="G13" s="455"/>
      <c r="H13" s="31"/>
      <c r="I13" s="33" t="str">
        <f t="shared" si="0"/>
        <v xml:space="preserve">  </v>
      </c>
    </row>
    <row r="14" spans="1:11" ht="20.100000000000001" customHeight="1">
      <c r="A14" s="15"/>
      <c r="B14" s="27">
        <v>61</v>
      </c>
      <c r="C14" s="28" t="s">
        <v>15</v>
      </c>
      <c r="D14" s="29">
        <v>1005</v>
      </c>
      <c r="E14" s="30">
        <v>144433</v>
      </c>
      <c r="F14" s="455">
        <v>210040</v>
      </c>
      <c r="G14" s="455">
        <v>210040</v>
      </c>
      <c r="H14" s="31">
        <v>143786</v>
      </c>
      <c r="I14" s="33">
        <f t="shared" si="0"/>
        <v>0.68456484479146829</v>
      </c>
    </row>
    <row r="15" spans="1:11" ht="20.100000000000001" customHeight="1">
      <c r="A15" s="15"/>
      <c r="B15" s="27" t="s">
        <v>16</v>
      </c>
      <c r="C15" s="28" t="s">
        <v>17</v>
      </c>
      <c r="D15" s="29">
        <v>1006</v>
      </c>
      <c r="E15" s="30">
        <v>144433</v>
      </c>
      <c r="F15" s="455">
        <v>210040</v>
      </c>
      <c r="G15" s="455">
        <v>210040</v>
      </c>
      <c r="H15" s="31">
        <v>143786</v>
      </c>
      <c r="I15" s="33">
        <f t="shared" si="0"/>
        <v>0.68456484479146829</v>
      </c>
    </row>
    <row r="16" spans="1:11" ht="20.100000000000001" customHeight="1">
      <c r="A16" s="15"/>
      <c r="B16" s="27" t="s">
        <v>18</v>
      </c>
      <c r="C16" s="28" t="s">
        <v>19</v>
      </c>
      <c r="D16" s="29">
        <v>1007</v>
      </c>
      <c r="E16" s="30"/>
      <c r="F16" s="455"/>
      <c r="G16" s="455"/>
      <c r="H16" s="31"/>
      <c r="I16" s="33" t="str">
        <f t="shared" si="0"/>
        <v xml:space="preserve">  </v>
      </c>
    </row>
    <row r="17" spans="1:9" ht="20.100000000000001" customHeight="1">
      <c r="A17" s="15"/>
      <c r="B17" s="27">
        <v>62</v>
      </c>
      <c r="C17" s="28" t="s">
        <v>20</v>
      </c>
      <c r="D17" s="29">
        <v>1008</v>
      </c>
      <c r="E17" s="30"/>
      <c r="F17" s="455"/>
      <c r="G17" s="455"/>
      <c r="H17" s="31"/>
      <c r="I17" s="33" t="str">
        <f t="shared" si="0"/>
        <v xml:space="preserve">  </v>
      </c>
    </row>
    <row r="18" spans="1:9" ht="20.100000000000001" customHeight="1">
      <c r="A18" s="15"/>
      <c r="B18" s="27">
        <v>630</v>
      </c>
      <c r="C18" s="28" t="s">
        <v>21</v>
      </c>
      <c r="D18" s="29">
        <v>1009</v>
      </c>
      <c r="E18" s="30"/>
      <c r="F18" s="455"/>
      <c r="G18" s="455"/>
      <c r="H18" s="31"/>
      <c r="I18" s="33" t="str">
        <f t="shared" si="0"/>
        <v xml:space="preserve">  </v>
      </c>
    </row>
    <row r="19" spans="1:9" ht="20.100000000000001" customHeight="1">
      <c r="A19" s="15"/>
      <c r="B19" s="27">
        <v>631</v>
      </c>
      <c r="C19" s="28" t="s">
        <v>22</v>
      </c>
      <c r="D19" s="29">
        <v>1010</v>
      </c>
      <c r="E19" s="30"/>
      <c r="F19" s="455"/>
      <c r="G19" s="455"/>
      <c r="H19" s="31"/>
      <c r="I19" s="33" t="str">
        <f t="shared" si="0"/>
        <v xml:space="preserve">  </v>
      </c>
    </row>
    <row r="20" spans="1:9" ht="20.100000000000001" customHeight="1">
      <c r="A20" s="15"/>
      <c r="B20" s="27" t="s">
        <v>23</v>
      </c>
      <c r="C20" s="28" t="s">
        <v>24</v>
      </c>
      <c r="D20" s="29">
        <v>1011</v>
      </c>
      <c r="E20" s="30">
        <v>19005</v>
      </c>
      <c r="F20" s="455">
        <v>19500</v>
      </c>
      <c r="G20" s="455">
        <v>19500</v>
      </c>
      <c r="H20" s="31">
        <v>13127</v>
      </c>
      <c r="I20" s="33">
        <f t="shared" si="0"/>
        <v>0.67317948717948717</v>
      </c>
    </row>
    <row r="21" spans="1:9" ht="25.5" customHeight="1">
      <c r="A21" s="15"/>
      <c r="B21" s="27" t="s">
        <v>25</v>
      </c>
      <c r="C21" s="28" t="s">
        <v>26</v>
      </c>
      <c r="D21" s="29">
        <v>1012</v>
      </c>
      <c r="E21" s="30"/>
      <c r="F21" s="455"/>
      <c r="G21" s="455"/>
      <c r="H21" s="31"/>
      <c r="I21" s="33" t="str">
        <f t="shared" si="0"/>
        <v xml:space="preserve">  </v>
      </c>
    </row>
    <row r="22" spans="1:9" ht="20.100000000000001" customHeight="1">
      <c r="A22" s="15"/>
      <c r="B22" s="34"/>
      <c r="C22" s="35" t="s">
        <v>27</v>
      </c>
      <c r="D22" s="36">
        <v>1013</v>
      </c>
      <c r="E22" s="37">
        <v>156850</v>
      </c>
      <c r="F22" s="456">
        <f>SUM(F24+F25+F29+F31+F33)</f>
        <v>223730</v>
      </c>
      <c r="G22" s="456">
        <f>SUM(G24+G25+G29+G31+G33)</f>
        <v>223730</v>
      </c>
      <c r="H22" s="456">
        <f>SUM(H24+H25+H29+H31+H33)</f>
        <v>156726</v>
      </c>
      <c r="I22" s="25">
        <f t="shared" si="0"/>
        <v>0.70051401242569167</v>
      </c>
    </row>
    <row r="23" spans="1:9" ht="20.100000000000001" customHeight="1">
      <c r="A23" s="15"/>
      <c r="B23" s="27">
        <v>50</v>
      </c>
      <c r="C23" s="28" t="s">
        <v>28</v>
      </c>
      <c r="D23" s="29">
        <v>1014</v>
      </c>
      <c r="E23" s="30"/>
      <c r="F23" s="455"/>
      <c r="G23" s="455"/>
      <c r="H23" s="31"/>
      <c r="I23" s="33" t="str">
        <f t="shared" si="0"/>
        <v xml:space="preserve">  </v>
      </c>
    </row>
    <row r="24" spans="1:9" ht="20.100000000000001" customHeight="1">
      <c r="A24" s="15"/>
      <c r="B24" s="27">
        <v>51</v>
      </c>
      <c r="C24" s="28" t="s">
        <v>29</v>
      </c>
      <c r="D24" s="29">
        <v>1015</v>
      </c>
      <c r="E24" s="30">
        <v>20286</v>
      </c>
      <c r="F24" s="455">
        <v>35779</v>
      </c>
      <c r="G24" s="455">
        <v>35779</v>
      </c>
      <c r="H24" s="31">
        <v>21817</v>
      </c>
      <c r="I24" s="33">
        <f t="shared" si="0"/>
        <v>0.60977109477626545</v>
      </c>
    </row>
    <row r="25" spans="1:9" ht="25.5" customHeight="1">
      <c r="A25" s="15"/>
      <c r="B25" s="27">
        <v>52</v>
      </c>
      <c r="C25" s="28" t="s">
        <v>30</v>
      </c>
      <c r="D25" s="29">
        <v>1016</v>
      </c>
      <c r="E25" s="30">
        <v>56371</v>
      </c>
      <c r="F25" s="455">
        <v>82092</v>
      </c>
      <c r="G25" s="455">
        <v>82092</v>
      </c>
      <c r="H25" s="31">
        <v>67381</v>
      </c>
      <c r="I25" s="33">
        <f t="shared" si="0"/>
        <v>0.82079861618671734</v>
      </c>
    </row>
    <row r="26" spans="1:9" ht="20.100000000000001" customHeight="1">
      <c r="A26" s="15"/>
      <c r="B26" s="27">
        <v>520</v>
      </c>
      <c r="C26" s="28" t="s">
        <v>31</v>
      </c>
      <c r="D26" s="29">
        <v>1017</v>
      </c>
      <c r="E26" s="30">
        <v>26269</v>
      </c>
      <c r="F26" s="455">
        <v>35953</v>
      </c>
      <c r="G26" s="455">
        <v>35953</v>
      </c>
      <c r="H26" s="31">
        <v>27944</v>
      </c>
      <c r="I26" s="33">
        <f t="shared" si="0"/>
        <v>0.7772369482379774</v>
      </c>
    </row>
    <row r="27" spans="1:9" ht="20.100000000000001" customHeight="1">
      <c r="A27" s="15"/>
      <c r="B27" s="27">
        <v>521</v>
      </c>
      <c r="C27" s="28" t="s">
        <v>32</v>
      </c>
      <c r="D27" s="29">
        <v>1018</v>
      </c>
      <c r="E27" s="30">
        <v>4401</v>
      </c>
      <c r="F27" s="455">
        <v>6189</v>
      </c>
      <c r="G27" s="455">
        <v>6189</v>
      </c>
      <c r="H27" s="31">
        <v>4531</v>
      </c>
      <c r="I27" s="33">
        <f t="shared" si="0"/>
        <v>0.73210534819841655</v>
      </c>
    </row>
    <row r="28" spans="1:9" ht="20.100000000000001" customHeight="1">
      <c r="A28" s="15"/>
      <c r="B28" s="27" t="s">
        <v>33</v>
      </c>
      <c r="C28" s="28" t="s">
        <v>34</v>
      </c>
      <c r="D28" s="29">
        <v>1019</v>
      </c>
      <c r="E28" s="30">
        <v>25701</v>
      </c>
      <c r="F28" s="455">
        <v>39950</v>
      </c>
      <c r="G28" s="455">
        <v>39950</v>
      </c>
      <c r="H28" s="31">
        <f>SUM(H25-H26-H27)</f>
        <v>34906</v>
      </c>
      <c r="I28" s="33">
        <f t="shared" si="0"/>
        <v>0.87374217772215268</v>
      </c>
    </row>
    <row r="29" spans="1:9" ht="20.100000000000001" customHeight="1">
      <c r="A29" s="15"/>
      <c r="B29" s="27">
        <v>540</v>
      </c>
      <c r="C29" s="28" t="s">
        <v>35</v>
      </c>
      <c r="D29" s="29">
        <v>1020</v>
      </c>
      <c r="E29" s="30">
        <v>5080</v>
      </c>
      <c r="F29" s="455">
        <v>5000</v>
      </c>
      <c r="G29" s="455">
        <v>5000</v>
      </c>
      <c r="H29" s="31">
        <v>5000</v>
      </c>
      <c r="I29" s="33">
        <f t="shared" si="0"/>
        <v>1</v>
      </c>
    </row>
    <row r="30" spans="1:9" ht="25.5" customHeight="1">
      <c r="A30" s="15"/>
      <c r="B30" s="27" t="s">
        <v>36</v>
      </c>
      <c r="C30" s="28" t="s">
        <v>37</v>
      </c>
      <c r="D30" s="29">
        <v>1021</v>
      </c>
      <c r="E30" s="30"/>
      <c r="F30" s="455"/>
      <c r="G30" s="455"/>
      <c r="H30" s="31"/>
      <c r="I30" s="33" t="str">
        <f t="shared" si="0"/>
        <v xml:space="preserve">  </v>
      </c>
    </row>
    <row r="31" spans="1:9" ht="20.100000000000001" customHeight="1">
      <c r="A31" s="15"/>
      <c r="B31" s="27">
        <v>53</v>
      </c>
      <c r="C31" s="28" t="s">
        <v>38</v>
      </c>
      <c r="D31" s="29">
        <v>1022</v>
      </c>
      <c r="E31" s="30">
        <v>64929</v>
      </c>
      <c r="F31" s="455">
        <v>85740</v>
      </c>
      <c r="G31" s="455">
        <v>85740</v>
      </c>
      <c r="H31" s="31">
        <v>56421</v>
      </c>
      <c r="I31" s="33">
        <f t="shared" si="0"/>
        <v>0.65804758572428268</v>
      </c>
    </row>
    <row r="32" spans="1:9" ht="20.100000000000001" customHeight="1">
      <c r="A32" s="15"/>
      <c r="B32" s="27" t="s">
        <v>39</v>
      </c>
      <c r="C32" s="28" t="s">
        <v>40</v>
      </c>
      <c r="D32" s="29">
        <v>1023</v>
      </c>
      <c r="E32" s="30"/>
      <c r="F32" s="455"/>
      <c r="G32" s="455"/>
      <c r="H32" s="31"/>
      <c r="I32" s="33" t="str">
        <f t="shared" si="0"/>
        <v xml:space="preserve">  </v>
      </c>
    </row>
    <row r="33" spans="1:9" ht="20.100000000000001" customHeight="1">
      <c r="A33" s="15"/>
      <c r="B33" s="27">
        <v>55</v>
      </c>
      <c r="C33" s="28" t="s">
        <v>41</v>
      </c>
      <c r="D33" s="29">
        <v>1024</v>
      </c>
      <c r="E33" s="30">
        <v>10184</v>
      </c>
      <c r="F33" s="455">
        <v>15119</v>
      </c>
      <c r="G33" s="455">
        <v>15119</v>
      </c>
      <c r="H33" s="31">
        <v>6107</v>
      </c>
      <c r="I33" s="33">
        <f t="shared" si="0"/>
        <v>0.40392883127190954</v>
      </c>
    </row>
    <row r="34" spans="1:9" ht="20.100000000000001" customHeight="1">
      <c r="A34" s="15"/>
      <c r="B34" s="34"/>
      <c r="C34" s="35" t="s">
        <v>42</v>
      </c>
      <c r="D34" s="36">
        <v>1025</v>
      </c>
      <c r="E34" s="37">
        <v>6588</v>
      </c>
      <c r="F34" s="456">
        <f>SUM(F9-F22)</f>
        <v>5810</v>
      </c>
      <c r="G34" s="456">
        <f>SUM(G9-G22)</f>
        <v>5810</v>
      </c>
      <c r="H34" s="456">
        <f>SUM(H9-H22)</f>
        <v>187</v>
      </c>
      <c r="I34" s="25">
        <f t="shared" si="0"/>
        <v>3.2185886402753876E-2</v>
      </c>
    </row>
    <row r="35" spans="1:9" ht="20.100000000000001" customHeight="1">
      <c r="A35" s="15"/>
      <c r="B35" s="34"/>
      <c r="C35" s="35" t="s">
        <v>43</v>
      </c>
      <c r="D35" s="36">
        <v>1026</v>
      </c>
      <c r="E35" s="37"/>
      <c r="F35" s="456"/>
      <c r="G35" s="456"/>
      <c r="H35" s="24"/>
      <c r="I35" s="25" t="str">
        <f t="shared" si="0"/>
        <v xml:space="preserve">  </v>
      </c>
    </row>
    <row r="36" spans="1:9" ht="20.100000000000001" customHeight="1">
      <c r="A36" s="15"/>
      <c r="B36" s="472"/>
      <c r="C36" s="38" t="s">
        <v>44</v>
      </c>
      <c r="D36" s="473">
        <v>1027</v>
      </c>
      <c r="E36" s="474">
        <v>2902</v>
      </c>
      <c r="F36" s="475">
        <v>3020</v>
      </c>
      <c r="G36" s="475">
        <v>3020</v>
      </c>
      <c r="H36" s="476">
        <v>3706</v>
      </c>
      <c r="I36" s="471">
        <f t="shared" si="0"/>
        <v>1.2271523178807946</v>
      </c>
    </row>
    <row r="37" spans="1:9" ht="14.25" customHeight="1">
      <c r="A37" s="15"/>
      <c r="B37" s="472"/>
      <c r="C37" s="26" t="s">
        <v>45</v>
      </c>
      <c r="D37" s="473"/>
      <c r="E37" s="474"/>
      <c r="F37" s="470"/>
      <c r="G37" s="470"/>
      <c r="H37" s="476"/>
      <c r="I37" s="471" t="str">
        <f t="shared" si="0"/>
        <v xml:space="preserve">  </v>
      </c>
    </row>
    <row r="38" spans="1:9" ht="24" customHeight="1">
      <c r="A38" s="15"/>
      <c r="B38" s="27" t="s">
        <v>46</v>
      </c>
      <c r="C38" s="28" t="s">
        <v>47</v>
      </c>
      <c r="D38" s="29">
        <v>1028</v>
      </c>
      <c r="E38" s="30"/>
      <c r="F38" s="455"/>
      <c r="G38" s="455"/>
      <c r="H38" s="31"/>
      <c r="I38" s="33" t="str">
        <f t="shared" si="0"/>
        <v xml:space="preserve">  </v>
      </c>
    </row>
    <row r="39" spans="1:9" ht="20.100000000000001" customHeight="1">
      <c r="A39" s="15"/>
      <c r="B39" s="27">
        <v>662</v>
      </c>
      <c r="C39" s="28" t="s">
        <v>48</v>
      </c>
      <c r="D39" s="29">
        <v>1029</v>
      </c>
      <c r="E39" s="30">
        <v>2901</v>
      </c>
      <c r="F39" s="455">
        <v>3020</v>
      </c>
      <c r="G39" s="455">
        <v>3020</v>
      </c>
      <c r="H39" s="31">
        <v>3706</v>
      </c>
      <c r="I39" s="33">
        <f t="shared" si="0"/>
        <v>1.2271523178807946</v>
      </c>
    </row>
    <row r="40" spans="1:9" ht="20.100000000000001" customHeight="1">
      <c r="A40" s="15"/>
      <c r="B40" s="27" t="s">
        <v>49</v>
      </c>
      <c r="C40" s="28" t="s">
        <v>50</v>
      </c>
      <c r="D40" s="29">
        <v>1030</v>
      </c>
      <c r="E40" s="30">
        <v>1</v>
      </c>
      <c r="F40" s="455"/>
      <c r="G40" s="455"/>
      <c r="H40" s="31"/>
      <c r="I40" s="33" t="str">
        <f t="shared" si="0"/>
        <v xml:space="preserve">  </v>
      </c>
    </row>
    <row r="41" spans="1:9" ht="20.100000000000001" customHeight="1">
      <c r="A41" s="15"/>
      <c r="B41" s="27" t="s">
        <v>51</v>
      </c>
      <c r="C41" s="28" t="s">
        <v>52</v>
      </c>
      <c r="D41" s="29">
        <v>1031</v>
      </c>
      <c r="E41" s="30"/>
      <c r="F41" s="455"/>
      <c r="G41" s="455"/>
      <c r="H41" s="31"/>
      <c r="I41" s="33" t="str">
        <f t="shared" ref="I41:I72" si="1">IFERROR(H41/G41,"  ")</f>
        <v xml:space="preserve">  </v>
      </c>
    </row>
    <row r="42" spans="1:9" ht="20.100000000000001" customHeight="1">
      <c r="A42" s="15"/>
      <c r="B42" s="472"/>
      <c r="C42" s="38" t="s">
        <v>53</v>
      </c>
      <c r="D42" s="473">
        <v>1032</v>
      </c>
      <c r="E42" s="474">
        <v>590</v>
      </c>
      <c r="F42" s="475">
        <v>1380</v>
      </c>
      <c r="G42" s="475">
        <v>1380</v>
      </c>
      <c r="H42" s="480">
        <v>778</v>
      </c>
      <c r="I42" s="471">
        <f t="shared" si="1"/>
        <v>0.56376811594202902</v>
      </c>
    </row>
    <row r="43" spans="1:9" ht="20.100000000000001" customHeight="1">
      <c r="A43" s="15"/>
      <c r="B43" s="472"/>
      <c r="C43" s="26" t="s">
        <v>54</v>
      </c>
      <c r="D43" s="473"/>
      <c r="E43" s="474"/>
      <c r="F43" s="470"/>
      <c r="G43" s="470"/>
      <c r="H43" s="480"/>
      <c r="I43" s="471" t="str">
        <f t="shared" si="1"/>
        <v xml:space="preserve">  </v>
      </c>
    </row>
    <row r="44" spans="1:9" ht="27.75" customHeight="1">
      <c r="A44" s="15"/>
      <c r="B44" s="27" t="s">
        <v>55</v>
      </c>
      <c r="C44" s="28" t="s">
        <v>56</v>
      </c>
      <c r="D44" s="29">
        <v>1033</v>
      </c>
      <c r="E44" s="30"/>
      <c r="F44" s="455"/>
      <c r="G44" s="455"/>
      <c r="H44" s="31"/>
      <c r="I44" s="33" t="str">
        <f t="shared" si="1"/>
        <v xml:space="preserve">  </v>
      </c>
    </row>
    <row r="45" spans="1:9" ht="20.100000000000001" customHeight="1">
      <c r="A45" s="15"/>
      <c r="B45" s="27">
        <v>562</v>
      </c>
      <c r="C45" s="28" t="s">
        <v>57</v>
      </c>
      <c r="D45" s="29">
        <v>1034</v>
      </c>
      <c r="E45" s="30">
        <v>589</v>
      </c>
      <c r="F45" s="455">
        <v>1380</v>
      </c>
      <c r="G45" s="455">
        <v>1380</v>
      </c>
      <c r="H45" s="31">
        <v>778</v>
      </c>
      <c r="I45" s="33">
        <f t="shared" si="1"/>
        <v>0.56376811594202902</v>
      </c>
    </row>
    <row r="46" spans="1:9" ht="20.100000000000001" customHeight="1">
      <c r="A46" s="15"/>
      <c r="B46" s="27" t="s">
        <v>58</v>
      </c>
      <c r="C46" s="28" t="s">
        <v>59</v>
      </c>
      <c r="D46" s="29">
        <v>1035</v>
      </c>
      <c r="E46" s="30">
        <v>1</v>
      </c>
      <c r="F46" s="455"/>
      <c r="G46" s="455"/>
      <c r="H46" s="31"/>
      <c r="I46" s="33" t="str">
        <f t="shared" si="1"/>
        <v xml:space="preserve">  </v>
      </c>
    </row>
    <row r="47" spans="1:9" ht="20.100000000000001" customHeight="1">
      <c r="A47" s="15"/>
      <c r="B47" s="27" t="s">
        <v>60</v>
      </c>
      <c r="C47" s="28" t="s">
        <v>61</v>
      </c>
      <c r="D47" s="29">
        <v>1036</v>
      </c>
      <c r="E47" s="30"/>
      <c r="F47" s="455"/>
      <c r="G47" s="455"/>
      <c r="H47" s="31"/>
      <c r="I47" s="33" t="str">
        <f t="shared" si="1"/>
        <v xml:space="preserve">  </v>
      </c>
    </row>
    <row r="48" spans="1:9" ht="20.100000000000001" customHeight="1">
      <c r="A48" s="15"/>
      <c r="B48" s="27"/>
      <c r="C48" s="39" t="s">
        <v>62</v>
      </c>
      <c r="D48" s="29">
        <v>1037</v>
      </c>
      <c r="E48" s="30">
        <v>2312</v>
      </c>
      <c r="F48" s="455">
        <f>SUM(F36-F42)</f>
        <v>1640</v>
      </c>
      <c r="G48" s="455">
        <f>SUM(G36-G42)</f>
        <v>1640</v>
      </c>
      <c r="H48" s="455">
        <f>SUM(H36-H42)</f>
        <v>2928</v>
      </c>
      <c r="I48" s="33">
        <f t="shared" si="1"/>
        <v>1.7853658536585366</v>
      </c>
    </row>
    <row r="49" spans="1:9" ht="20.100000000000001" customHeight="1">
      <c r="A49" s="15"/>
      <c r="B49" s="27"/>
      <c r="C49" s="39" t="s">
        <v>63</v>
      </c>
      <c r="D49" s="29">
        <v>1038</v>
      </c>
      <c r="E49" s="30"/>
      <c r="F49" s="455"/>
      <c r="G49" s="455"/>
      <c r="H49" s="31"/>
      <c r="I49" s="33" t="str">
        <f t="shared" si="1"/>
        <v xml:space="preserve">  </v>
      </c>
    </row>
    <row r="50" spans="1:9" ht="34.5" customHeight="1">
      <c r="A50" s="15"/>
      <c r="B50" s="27" t="s">
        <v>64</v>
      </c>
      <c r="C50" s="39" t="s">
        <v>65</v>
      </c>
      <c r="D50" s="29">
        <v>1039</v>
      </c>
      <c r="E50" s="30">
        <v>221</v>
      </c>
      <c r="F50" s="455"/>
      <c r="G50" s="455"/>
      <c r="H50" s="31"/>
      <c r="I50" s="33" t="str">
        <f t="shared" si="1"/>
        <v xml:space="preserve">  </v>
      </c>
    </row>
    <row r="51" spans="1:9" ht="35.25" customHeight="1">
      <c r="A51" s="15"/>
      <c r="B51" s="27" t="s">
        <v>66</v>
      </c>
      <c r="C51" s="39" t="s">
        <v>67</v>
      </c>
      <c r="D51" s="29">
        <v>1040</v>
      </c>
      <c r="E51" s="30">
        <v>7073</v>
      </c>
      <c r="F51" s="455"/>
      <c r="G51" s="455"/>
      <c r="H51" s="31"/>
      <c r="I51" s="33" t="str">
        <f t="shared" si="1"/>
        <v xml:space="preserve">  </v>
      </c>
    </row>
    <row r="52" spans="1:9" ht="20.100000000000001" customHeight="1">
      <c r="A52" s="15"/>
      <c r="B52" s="34">
        <v>67</v>
      </c>
      <c r="C52" s="35" t="s">
        <v>68</v>
      </c>
      <c r="D52" s="36">
        <v>1041</v>
      </c>
      <c r="E52" s="37">
        <v>1392</v>
      </c>
      <c r="F52" s="456"/>
      <c r="G52" s="456"/>
      <c r="H52" s="24">
        <v>581</v>
      </c>
      <c r="I52" s="25" t="str">
        <f t="shared" si="1"/>
        <v xml:space="preserve">  </v>
      </c>
    </row>
    <row r="53" spans="1:9" ht="20.100000000000001" customHeight="1">
      <c r="A53" s="15"/>
      <c r="B53" s="34">
        <v>57</v>
      </c>
      <c r="C53" s="35" t="s">
        <v>69</v>
      </c>
      <c r="D53" s="36">
        <v>1042</v>
      </c>
      <c r="E53" s="37">
        <v>720</v>
      </c>
      <c r="F53" s="456">
        <v>4600</v>
      </c>
      <c r="G53" s="456">
        <v>4600</v>
      </c>
      <c r="H53" s="24">
        <v>1338</v>
      </c>
      <c r="I53" s="25">
        <f t="shared" si="1"/>
        <v>0.29086956521739132</v>
      </c>
    </row>
    <row r="54" spans="1:9" ht="20.100000000000001" customHeight="1">
      <c r="A54" s="15"/>
      <c r="B54" s="472"/>
      <c r="C54" s="38" t="s">
        <v>70</v>
      </c>
      <c r="D54" s="473">
        <v>1043</v>
      </c>
      <c r="E54" s="474">
        <f>SUM(E9+E36+E50+E52)</f>
        <v>167953</v>
      </c>
      <c r="F54" s="475">
        <f>SUM(F9+F36+F50+F52)</f>
        <v>232560</v>
      </c>
      <c r="G54" s="475">
        <f>SUM(G9+G36+G50+G52)</f>
        <v>232560</v>
      </c>
      <c r="H54" s="475">
        <f>SUM(H9+H36+H50+H52)</f>
        <v>161200</v>
      </c>
      <c r="I54" s="471">
        <f t="shared" si="1"/>
        <v>0.69315445476436188</v>
      </c>
    </row>
    <row r="55" spans="1:9" ht="12" customHeight="1">
      <c r="A55" s="15"/>
      <c r="B55" s="472"/>
      <c r="C55" s="26" t="s">
        <v>71</v>
      </c>
      <c r="D55" s="473"/>
      <c r="E55" s="474"/>
      <c r="F55" s="470"/>
      <c r="G55" s="470"/>
      <c r="H55" s="470"/>
      <c r="I55" s="471" t="str">
        <f t="shared" si="1"/>
        <v xml:space="preserve">  </v>
      </c>
    </row>
    <row r="56" spans="1:9" ht="20.100000000000001" customHeight="1">
      <c r="A56" s="15"/>
      <c r="B56" s="472"/>
      <c r="C56" s="38" t="s">
        <v>72</v>
      </c>
      <c r="D56" s="473">
        <v>1044</v>
      </c>
      <c r="E56" s="474">
        <f>SUM(E22+E42+E51+E53)</f>
        <v>165233</v>
      </c>
      <c r="F56" s="475">
        <f>SUM(F22+F42+F51+F53)</f>
        <v>229710</v>
      </c>
      <c r="G56" s="475">
        <f>SUM(G22+G42+G51+G53)</f>
        <v>229710</v>
      </c>
      <c r="H56" s="475">
        <f>SUM(H22+H42+H51+H53)</f>
        <v>158842</v>
      </c>
      <c r="I56" s="471">
        <f t="shared" si="1"/>
        <v>0.69148926907840325</v>
      </c>
    </row>
    <row r="57" spans="1:9" ht="13.5" customHeight="1">
      <c r="A57" s="15"/>
      <c r="B57" s="472"/>
      <c r="C57" s="26" t="s">
        <v>73</v>
      </c>
      <c r="D57" s="473"/>
      <c r="E57" s="474"/>
      <c r="F57" s="470"/>
      <c r="G57" s="470"/>
      <c r="H57" s="470"/>
      <c r="I57" s="471" t="str">
        <f t="shared" si="1"/>
        <v xml:space="preserve">  </v>
      </c>
    </row>
    <row r="58" spans="1:9" ht="20.100000000000001" customHeight="1">
      <c r="A58" s="15"/>
      <c r="B58" s="27"/>
      <c r="C58" s="39" t="s">
        <v>74</v>
      </c>
      <c r="D58" s="29">
        <v>1045</v>
      </c>
      <c r="E58" s="30">
        <f>SUM(E54-E56)</f>
        <v>2720</v>
      </c>
      <c r="F58" s="455">
        <f>SUM(F54-F56)</f>
        <v>2850</v>
      </c>
      <c r="G58" s="455">
        <f>SUM(G54-G56)</f>
        <v>2850</v>
      </c>
      <c r="H58" s="455">
        <f>SUM(H54-H56)</f>
        <v>2358</v>
      </c>
      <c r="I58" s="33">
        <f t="shared" si="1"/>
        <v>0.82736842105263153</v>
      </c>
    </row>
    <row r="59" spans="1:9" ht="20.100000000000001" customHeight="1">
      <c r="A59" s="15"/>
      <c r="B59" s="27"/>
      <c r="C59" s="39" t="s">
        <v>75</v>
      </c>
      <c r="D59" s="29">
        <v>1046</v>
      </c>
      <c r="E59" s="30"/>
      <c r="F59" s="455"/>
      <c r="G59" s="455"/>
      <c r="H59" s="31"/>
      <c r="I59" s="33" t="str">
        <f t="shared" si="1"/>
        <v xml:space="preserve">  </v>
      </c>
    </row>
    <row r="60" spans="1:9" ht="41.25" customHeight="1">
      <c r="A60" s="15"/>
      <c r="B60" s="27" t="s">
        <v>76</v>
      </c>
      <c r="C60" s="39" t="s">
        <v>77</v>
      </c>
      <c r="D60" s="29">
        <v>1047</v>
      </c>
      <c r="E60" s="30"/>
      <c r="F60" s="455"/>
      <c r="G60" s="455"/>
      <c r="H60" s="31"/>
      <c r="I60" s="33" t="str">
        <f t="shared" si="1"/>
        <v xml:space="preserve">  </v>
      </c>
    </row>
    <row r="61" spans="1:9" ht="45" customHeight="1">
      <c r="A61" s="15"/>
      <c r="B61" s="27" t="s">
        <v>78</v>
      </c>
      <c r="C61" s="39" t="s">
        <v>79</v>
      </c>
      <c r="D61" s="29">
        <v>1048</v>
      </c>
      <c r="E61" s="30">
        <v>34</v>
      </c>
      <c r="F61" s="455">
        <v>100</v>
      </c>
      <c r="G61" s="455">
        <v>100</v>
      </c>
      <c r="H61" s="31"/>
      <c r="I61" s="33">
        <f t="shared" si="1"/>
        <v>0</v>
      </c>
    </row>
    <row r="62" spans="1:9" ht="20.100000000000001" customHeight="1">
      <c r="A62" s="15"/>
      <c r="B62" s="481"/>
      <c r="C62" s="40" t="s">
        <v>80</v>
      </c>
      <c r="D62" s="482">
        <v>1049</v>
      </c>
      <c r="E62" s="483">
        <f>SUM(E58-E59+E60-E61)</f>
        <v>2686</v>
      </c>
      <c r="F62" s="484">
        <f>SUM(F58-F59+F60-F61)</f>
        <v>2750</v>
      </c>
      <c r="G62" s="484">
        <f>SUM(G58-G59+G60-G61)</f>
        <v>2750</v>
      </c>
      <c r="H62" s="484">
        <f>SUM(H58-H59+H60-H61)</f>
        <v>2358</v>
      </c>
      <c r="I62" s="486">
        <f t="shared" si="1"/>
        <v>0.85745454545454547</v>
      </c>
    </row>
    <row r="63" spans="1:9" ht="12.75" customHeight="1">
      <c r="A63" s="15"/>
      <c r="B63" s="481"/>
      <c r="C63" s="41" t="s">
        <v>81</v>
      </c>
      <c r="D63" s="482"/>
      <c r="E63" s="483"/>
      <c r="F63" s="485"/>
      <c r="G63" s="485"/>
      <c r="H63" s="485"/>
      <c r="I63" s="486" t="str">
        <f t="shared" si="1"/>
        <v xml:space="preserve">  </v>
      </c>
    </row>
    <row r="64" spans="1:9" ht="20.100000000000001" customHeight="1">
      <c r="A64" s="15"/>
      <c r="B64" s="481"/>
      <c r="C64" s="40" t="s">
        <v>82</v>
      </c>
      <c r="D64" s="482">
        <v>1050</v>
      </c>
      <c r="E64" s="483"/>
      <c r="F64" s="484"/>
      <c r="G64" s="484"/>
      <c r="H64" s="487"/>
      <c r="I64" s="486" t="str">
        <f t="shared" si="1"/>
        <v xml:space="preserve">  </v>
      </c>
    </row>
    <row r="65" spans="1:9" ht="14.25" customHeight="1">
      <c r="A65" s="15"/>
      <c r="B65" s="481"/>
      <c r="C65" s="41" t="s">
        <v>83</v>
      </c>
      <c r="D65" s="482"/>
      <c r="E65" s="483"/>
      <c r="F65" s="485"/>
      <c r="G65" s="485"/>
      <c r="H65" s="487"/>
      <c r="I65" s="486" t="str">
        <f t="shared" si="1"/>
        <v xml:space="preserve">  </v>
      </c>
    </row>
    <row r="66" spans="1:9" ht="20.100000000000001" customHeight="1">
      <c r="A66" s="15"/>
      <c r="B66" s="27"/>
      <c r="C66" s="39" t="s">
        <v>84</v>
      </c>
      <c r="D66" s="29"/>
      <c r="E66" s="30"/>
      <c r="F66" s="455"/>
      <c r="G66" s="455"/>
      <c r="H66" s="31"/>
      <c r="I66" s="33" t="str">
        <f t="shared" si="1"/>
        <v xml:space="preserve">  </v>
      </c>
    </row>
    <row r="67" spans="1:9" ht="20.100000000000001" customHeight="1">
      <c r="A67" s="15"/>
      <c r="B67" s="27">
        <v>721</v>
      </c>
      <c r="C67" s="28" t="s">
        <v>85</v>
      </c>
      <c r="D67" s="29">
        <v>1051</v>
      </c>
      <c r="E67" s="30"/>
      <c r="F67" s="455">
        <f>SUM(F62*15%)</f>
        <v>412.5</v>
      </c>
      <c r="G67" s="455">
        <f>SUM(G62*15%)</f>
        <v>412.5</v>
      </c>
      <c r="H67" s="455">
        <f>SUM(H62*15%)</f>
        <v>353.7</v>
      </c>
      <c r="I67" s="33">
        <f t="shared" si="1"/>
        <v>0.85745454545454547</v>
      </c>
    </row>
    <row r="68" spans="1:9" ht="20.100000000000001" customHeight="1">
      <c r="A68" s="15"/>
      <c r="B68" s="27" t="s">
        <v>86</v>
      </c>
      <c r="C68" s="28" t="s">
        <v>87</v>
      </c>
      <c r="D68" s="29">
        <v>1052</v>
      </c>
      <c r="E68" s="30"/>
      <c r="F68" s="455"/>
      <c r="G68" s="455"/>
      <c r="H68" s="31"/>
      <c r="I68" s="33" t="str">
        <f t="shared" si="1"/>
        <v xml:space="preserve">  </v>
      </c>
    </row>
    <row r="69" spans="1:9" ht="20.100000000000001" customHeight="1">
      <c r="A69" s="15"/>
      <c r="B69" s="27" t="s">
        <v>88</v>
      </c>
      <c r="C69" s="28" t="s">
        <v>89</v>
      </c>
      <c r="D69" s="29">
        <v>1053</v>
      </c>
      <c r="E69" s="30"/>
      <c r="F69" s="455"/>
      <c r="G69" s="455"/>
      <c r="H69" s="31"/>
      <c r="I69" s="33" t="str">
        <f t="shared" si="1"/>
        <v xml:space="preserve">  </v>
      </c>
    </row>
    <row r="70" spans="1:9" ht="20.100000000000001" customHeight="1">
      <c r="A70" s="15"/>
      <c r="B70" s="27">
        <v>723</v>
      </c>
      <c r="C70" s="39" t="s">
        <v>90</v>
      </c>
      <c r="D70" s="29">
        <v>1054</v>
      </c>
      <c r="E70" s="30"/>
      <c r="F70" s="455"/>
      <c r="G70" s="455"/>
      <c r="H70" s="31"/>
      <c r="I70" s="33" t="str">
        <f t="shared" si="1"/>
        <v xml:space="preserve">  </v>
      </c>
    </row>
    <row r="71" spans="1:9" ht="20.100000000000001" customHeight="1">
      <c r="A71" s="15"/>
      <c r="B71" s="472"/>
      <c r="C71" s="38" t="s">
        <v>91</v>
      </c>
      <c r="D71" s="473">
        <v>1055</v>
      </c>
      <c r="E71" s="474">
        <v>2686</v>
      </c>
      <c r="F71" s="475">
        <f>SUM(F62-F67)</f>
        <v>2337.5</v>
      </c>
      <c r="G71" s="475">
        <f>SUM(G62-G67)</f>
        <v>2337.5</v>
      </c>
      <c r="H71" s="475">
        <f>SUM(H62-H67)</f>
        <v>2004.3</v>
      </c>
      <c r="I71" s="471">
        <f t="shared" si="1"/>
        <v>0.85745454545454547</v>
      </c>
    </row>
    <row r="72" spans="1:9" ht="14.25" customHeight="1">
      <c r="A72" s="15"/>
      <c r="B72" s="472"/>
      <c r="C72" s="26" t="s">
        <v>92</v>
      </c>
      <c r="D72" s="473"/>
      <c r="E72" s="474"/>
      <c r="F72" s="470"/>
      <c r="G72" s="470"/>
      <c r="H72" s="470"/>
      <c r="I72" s="471" t="str">
        <f t="shared" si="1"/>
        <v xml:space="preserve">  </v>
      </c>
    </row>
    <row r="73" spans="1:9" ht="20.100000000000001" customHeight="1">
      <c r="A73" s="15"/>
      <c r="B73" s="472"/>
      <c r="C73" s="38" t="s">
        <v>93</v>
      </c>
      <c r="D73" s="473">
        <v>1056</v>
      </c>
      <c r="E73" s="474"/>
      <c r="F73" s="476"/>
      <c r="G73" s="488"/>
      <c r="H73" s="476"/>
      <c r="I73" s="471" t="str">
        <f t="shared" ref="I73:I81" si="2">IFERROR(H73/G73,"  ")</f>
        <v xml:space="preserve">  </v>
      </c>
    </row>
    <row r="74" spans="1:9" ht="14.25" customHeight="1">
      <c r="A74" s="15"/>
      <c r="B74" s="472"/>
      <c r="C74" s="26" t="s">
        <v>94</v>
      </c>
      <c r="D74" s="473"/>
      <c r="E74" s="474"/>
      <c r="F74" s="476"/>
      <c r="G74" s="488"/>
      <c r="H74" s="476"/>
      <c r="I74" s="471" t="str">
        <f t="shared" si="2"/>
        <v xml:space="preserve">  </v>
      </c>
    </row>
    <row r="75" spans="1:9" ht="20.100000000000001" customHeight="1">
      <c r="A75" s="15"/>
      <c r="B75" s="27"/>
      <c r="C75" s="28" t="s">
        <v>95</v>
      </c>
      <c r="D75" s="29">
        <v>1057</v>
      </c>
      <c r="E75" s="30"/>
      <c r="F75" s="31"/>
      <c r="G75" s="32"/>
      <c r="H75" s="31"/>
      <c r="I75" s="33" t="str">
        <f t="shared" si="2"/>
        <v xml:space="preserve">  </v>
      </c>
    </row>
    <row r="76" spans="1:9" ht="20.100000000000001" customHeight="1">
      <c r="A76" s="15"/>
      <c r="B76" s="27"/>
      <c r="C76" s="28" t="s">
        <v>96</v>
      </c>
      <c r="D76" s="29">
        <v>1058</v>
      </c>
      <c r="E76" s="30"/>
      <c r="F76" s="31"/>
      <c r="G76" s="32"/>
      <c r="H76" s="31"/>
      <c r="I76" s="33" t="str">
        <f t="shared" si="2"/>
        <v xml:space="preserve">  </v>
      </c>
    </row>
    <row r="77" spans="1:9" ht="20.100000000000001" customHeight="1">
      <c r="A77" s="15"/>
      <c r="B77" s="27"/>
      <c r="C77" s="28" t="s">
        <v>97</v>
      </c>
      <c r="D77" s="29">
        <v>1059</v>
      </c>
      <c r="E77" s="30"/>
      <c r="F77" s="31"/>
      <c r="G77" s="32"/>
      <c r="H77" s="31"/>
      <c r="I77" s="33" t="str">
        <f t="shared" si="2"/>
        <v xml:space="preserve">  </v>
      </c>
    </row>
    <row r="78" spans="1:9" ht="20.100000000000001" customHeight="1">
      <c r="A78" s="15"/>
      <c r="B78" s="27"/>
      <c r="C78" s="28" t="s">
        <v>98</v>
      </c>
      <c r="D78" s="29">
        <v>1060</v>
      </c>
      <c r="E78" s="30"/>
      <c r="F78" s="31"/>
      <c r="G78" s="32"/>
      <c r="H78" s="31"/>
      <c r="I78" s="33" t="str">
        <f t="shared" si="2"/>
        <v xml:space="preserve">  </v>
      </c>
    </row>
    <row r="79" spans="1:9" ht="20.100000000000001" customHeight="1">
      <c r="A79" s="15"/>
      <c r="B79" s="27"/>
      <c r="C79" s="28" t="s">
        <v>99</v>
      </c>
      <c r="D79" s="29"/>
      <c r="E79" s="30"/>
      <c r="F79" s="31"/>
      <c r="G79" s="32"/>
      <c r="H79" s="31"/>
      <c r="I79" s="33" t="str">
        <f t="shared" si="2"/>
        <v xml:space="preserve">  </v>
      </c>
    </row>
    <row r="80" spans="1:9" ht="20.100000000000001" customHeight="1">
      <c r="A80" s="15"/>
      <c r="B80" s="27"/>
      <c r="C80" s="28" t="s">
        <v>100</v>
      </c>
      <c r="D80" s="29">
        <v>1061</v>
      </c>
      <c r="E80" s="30"/>
      <c r="F80" s="31"/>
      <c r="G80" s="32"/>
      <c r="H80" s="31"/>
      <c r="I80" s="33" t="str">
        <f t="shared" si="2"/>
        <v xml:space="preserve">  </v>
      </c>
    </row>
    <row r="81" spans="1:9" ht="20.100000000000001" customHeight="1">
      <c r="A81" s="15"/>
      <c r="B81" s="19"/>
      <c r="C81" s="42" t="s">
        <v>101</v>
      </c>
      <c r="D81" s="18">
        <v>1062</v>
      </c>
      <c r="E81" s="43"/>
      <c r="F81" s="44"/>
      <c r="G81" s="45"/>
      <c r="H81" s="44"/>
      <c r="I81" s="46" t="str">
        <f t="shared" si="2"/>
        <v xml:space="preserve">  </v>
      </c>
    </row>
    <row r="82" spans="1:9" s="1" customFormat="1">
      <c r="B82" s="47"/>
    </row>
    <row r="83" spans="1:9" s="1" customFormat="1">
      <c r="B83" s="3" t="s">
        <v>102</v>
      </c>
    </row>
    <row r="84" spans="1:9" s="1" customFormat="1"/>
    <row r="85" spans="1:9" s="1" customFormat="1"/>
    <row r="86" spans="1:9" s="1" customFormat="1"/>
    <row r="87" spans="1:9" s="1" customFormat="1"/>
    <row r="88" spans="1:9" s="1" customFormat="1"/>
    <row r="89" spans="1:9" s="1" customFormat="1"/>
    <row r="90" spans="1:9" s="1" customFormat="1"/>
    <row r="91" spans="1:9" s="1" customFormat="1"/>
    <row r="92" spans="1:9" s="1" customFormat="1"/>
    <row r="93" spans="1:9" s="1" customFormat="1"/>
    <row r="94" spans="1:9" s="1" customFormat="1"/>
    <row r="95" spans="1:9" s="1" customFormat="1"/>
    <row r="96" spans="1:9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</sheetData>
  <mergeCells count="72">
    <mergeCell ref="H73:H74"/>
    <mergeCell ref="I73:I74"/>
    <mergeCell ref="B73:B74"/>
    <mergeCell ref="D73:D74"/>
    <mergeCell ref="E73:E74"/>
    <mergeCell ref="F73:F74"/>
    <mergeCell ref="G73:G74"/>
    <mergeCell ref="H64:H65"/>
    <mergeCell ref="I64:I65"/>
    <mergeCell ref="B71:B72"/>
    <mergeCell ref="D71:D72"/>
    <mergeCell ref="E71:E72"/>
    <mergeCell ref="F71:F72"/>
    <mergeCell ref="G71:G72"/>
    <mergeCell ref="H71:H72"/>
    <mergeCell ref="I71:I72"/>
    <mergeCell ref="B64:B65"/>
    <mergeCell ref="D64:D65"/>
    <mergeCell ref="E64:E65"/>
    <mergeCell ref="F64:F65"/>
    <mergeCell ref="G64:G65"/>
    <mergeCell ref="H56:H57"/>
    <mergeCell ref="I56:I57"/>
    <mergeCell ref="B62:B63"/>
    <mergeCell ref="D62:D63"/>
    <mergeCell ref="E62:E63"/>
    <mergeCell ref="F62:F63"/>
    <mergeCell ref="G62:G63"/>
    <mergeCell ref="H62:H63"/>
    <mergeCell ref="I62:I63"/>
    <mergeCell ref="B56:B57"/>
    <mergeCell ref="D56:D57"/>
    <mergeCell ref="E56:E57"/>
    <mergeCell ref="F56:F57"/>
    <mergeCell ref="G56:G57"/>
    <mergeCell ref="H42:H43"/>
    <mergeCell ref="I42:I43"/>
    <mergeCell ref="B54:B55"/>
    <mergeCell ref="D54:D55"/>
    <mergeCell ref="E54:E55"/>
    <mergeCell ref="F54:F55"/>
    <mergeCell ref="G54:G55"/>
    <mergeCell ref="H54:H55"/>
    <mergeCell ref="I54:I55"/>
    <mergeCell ref="B42:B43"/>
    <mergeCell ref="D42:D43"/>
    <mergeCell ref="E42:E43"/>
    <mergeCell ref="F42:F43"/>
    <mergeCell ref="G42:G43"/>
    <mergeCell ref="H9:H10"/>
    <mergeCell ref="I9:I10"/>
    <mergeCell ref="B36:B37"/>
    <mergeCell ref="D36:D37"/>
    <mergeCell ref="E36:E37"/>
    <mergeCell ref="F36:F37"/>
    <mergeCell ref="G36:G37"/>
    <mergeCell ref="H36:H37"/>
    <mergeCell ref="I36:I37"/>
    <mergeCell ref="B9:B10"/>
    <mergeCell ref="D9:D10"/>
    <mergeCell ref="E9:E10"/>
    <mergeCell ref="F9:F10"/>
    <mergeCell ref="G9:G10"/>
    <mergeCell ref="B2:I2"/>
    <mergeCell ref="B3:I3"/>
    <mergeCell ref="B6:B7"/>
    <mergeCell ref="C6:C7"/>
    <mergeCell ref="D6:D7"/>
    <mergeCell ref="E6:E7"/>
    <mergeCell ref="F6:F7"/>
    <mergeCell ref="G6:H6"/>
    <mergeCell ref="I6:I7"/>
  </mergeCells>
  <pageMargins left="0.118055555555556" right="0.118055555555556" top="0.74791666666666701" bottom="0.74791666666666701" header="0.51180555555555496" footer="0.51180555555555496"/>
  <pageSetup paperSize="9" scale="55" firstPageNumber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2:AMJ34"/>
  <sheetViews>
    <sheetView showGridLines="0" zoomScale="75" zoomScaleNormal="75" workbookViewId="0">
      <selection activeCell="H13" sqref="H13"/>
    </sheetView>
  </sheetViews>
  <sheetFormatPr defaultColWidth="9.140625" defaultRowHeight="15.75"/>
  <cols>
    <col min="1" max="1" width="1.5703125" style="1" customWidth="1"/>
    <col min="2" max="2" width="31.7109375" style="1" customWidth="1"/>
    <col min="3" max="3" width="28.28515625" style="1" customWidth="1"/>
    <col min="4" max="4" width="12.85546875" style="1" customWidth="1"/>
    <col min="5" max="5" width="16.7109375" style="1" customWidth="1"/>
    <col min="6" max="6" width="19.42578125" style="1" customWidth="1"/>
    <col min="7" max="8" width="27.28515625" style="1" customWidth="1"/>
    <col min="9" max="9" width="13.7109375" style="1" customWidth="1"/>
    <col min="10" max="10" width="13.85546875" style="1" customWidth="1"/>
    <col min="11" max="11" width="14" style="1" customWidth="1"/>
    <col min="12" max="14" width="13.85546875" style="1" customWidth="1"/>
    <col min="15" max="22" width="12.28515625" style="1" customWidth="1"/>
    <col min="23" max="1024" width="9.140625" style="1"/>
  </cols>
  <sheetData>
    <row r="2" spans="1:22" ht="18.75">
      <c r="V2" s="103" t="s">
        <v>644</v>
      </c>
    </row>
    <row r="3" spans="1:22">
      <c r="A3" s="199"/>
    </row>
    <row r="4" spans="1:22" ht="20.25">
      <c r="A4" s="199"/>
      <c r="B4" s="545" t="s">
        <v>645</v>
      </c>
      <c r="C4" s="545"/>
      <c r="D4" s="545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5"/>
      <c r="Q4" s="545"/>
      <c r="R4" s="545"/>
      <c r="S4" s="545"/>
      <c r="T4" s="545"/>
      <c r="U4" s="545"/>
      <c r="V4" s="545"/>
    </row>
    <row r="5" spans="1:22">
      <c r="D5" s="202"/>
      <c r="E5" s="202"/>
      <c r="F5" s="202"/>
      <c r="G5" s="202"/>
      <c r="H5" s="202"/>
      <c r="J5" s="202"/>
      <c r="K5" s="202"/>
      <c r="L5" s="202"/>
      <c r="M5" s="202"/>
      <c r="N5" s="202"/>
    </row>
    <row r="6" spans="1:22" ht="38.25" customHeight="1">
      <c r="B6" s="573" t="s">
        <v>646</v>
      </c>
      <c r="C6" s="574" t="s">
        <v>647</v>
      </c>
      <c r="D6" s="575" t="s">
        <v>648</v>
      </c>
      <c r="E6" s="576" t="s">
        <v>649</v>
      </c>
      <c r="F6" s="576" t="s">
        <v>650</v>
      </c>
      <c r="G6" s="576" t="s">
        <v>804</v>
      </c>
      <c r="H6" s="576" t="s">
        <v>805</v>
      </c>
      <c r="I6" s="576" t="s">
        <v>651</v>
      </c>
      <c r="J6" s="576" t="s">
        <v>652</v>
      </c>
      <c r="K6" s="576" t="s">
        <v>653</v>
      </c>
      <c r="L6" s="576" t="s">
        <v>654</v>
      </c>
      <c r="M6" s="576" t="s">
        <v>655</v>
      </c>
      <c r="N6" s="576" t="s">
        <v>656</v>
      </c>
      <c r="O6" s="577" t="s">
        <v>657</v>
      </c>
      <c r="P6" s="577"/>
      <c r="Q6" s="577"/>
      <c r="R6" s="577"/>
      <c r="S6" s="577"/>
      <c r="T6" s="577"/>
      <c r="U6" s="577"/>
      <c r="V6" s="577"/>
    </row>
    <row r="7" spans="1:22" ht="48.75" customHeight="1">
      <c r="B7" s="573"/>
      <c r="C7" s="574"/>
      <c r="D7" s="575"/>
      <c r="E7" s="576"/>
      <c r="F7" s="576"/>
      <c r="G7" s="576"/>
      <c r="H7" s="576"/>
      <c r="I7" s="576"/>
      <c r="J7" s="576"/>
      <c r="K7" s="576"/>
      <c r="L7" s="576"/>
      <c r="M7" s="576"/>
      <c r="N7" s="576"/>
      <c r="O7" s="330" t="s">
        <v>658</v>
      </c>
      <c r="P7" s="330" t="s">
        <v>659</v>
      </c>
      <c r="Q7" s="330" t="s">
        <v>660</v>
      </c>
      <c r="R7" s="330" t="s">
        <v>661</v>
      </c>
      <c r="S7" s="330" t="s">
        <v>662</v>
      </c>
      <c r="T7" s="330" t="s">
        <v>663</v>
      </c>
      <c r="U7" s="330" t="s">
        <v>664</v>
      </c>
      <c r="V7" s="331" t="s">
        <v>665</v>
      </c>
    </row>
    <row r="8" spans="1:22" ht="24.95" customHeight="1">
      <c r="B8" s="332" t="s">
        <v>666</v>
      </c>
      <c r="C8" s="333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5"/>
    </row>
    <row r="9" spans="1:22" ht="24.95" customHeight="1">
      <c r="B9" s="336" t="s">
        <v>763</v>
      </c>
      <c r="C9" s="337" t="s">
        <v>766</v>
      </c>
      <c r="D9" s="435" t="s">
        <v>771</v>
      </c>
      <c r="E9" s="437">
        <v>70944</v>
      </c>
      <c r="F9" s="435" t="s">
        <v>773</v>
      </c>
      <c r="G9" s="437">
        <v>37028.949999999997</v>
      </c>
      <c r="H9" s="437">
        <v>4344325.28</v>
      </c>
      <c r="I9" s="435">
        <v>2021</v>
      </c>
      <c r="J9" s="435">
        <v>48</v>
      </c>
      <c r="K9" s="435">
        <v>0</v>
      </c>
      <c r="L9" s="435" t="s">
        <v>774</v>
      </c>
      <c r="M9" s="435">
        <v>6.57</v>
      </c>
      <c r="N9" s="435">
        <v>12</v>
      </c>
      <c r="O9" s="434">
        <v>501381.29</v>
      </c>
      <c r="P9" s="434">
        <v>506917.06</v>
      </c>
      <c r="Q9" s="434">
        <v>512512.85</v>
      </c>
      <c r="R9" s="434">
        <v>518172.15999999997</v>
      </c>
      <c r="S9" s="434">
        <v>68520.429999999993</v>
      </c>
      <c r="T9" s="434">
        <v>62984.31</v>
      </c>
      <c r="U9" s="434">
        <v>57388.52</v>
      </c>
      <c r="V9" s="439">
        <v>51729.21</v>
      </c>
    </row>
    <row r="10" spans="1:22" ht="24.95" customHeight="1">
      <c r="B10" s="336" t="s">
        <v>763</v>
      </c>
      <c r="C10" s="337" t="s">
        <v>767</v>
      </c>
      <c r="D10" s="435" t="s">
        <v>771</v>
      </c>
      <c r="E10" s="437">
        <v>10531.2</v>
      </c>
      <c r="F10" s="435" t="s">
        <v>773</v>
      </c>
      <c r="G10" s="437">
        <v>5496.65</v>
      </c>
      <c r="H10" s="437">
        <v>644880.17000000004</v>
      </c>
      <c r="I10" s="435">
        <v>2021</v>
      </c>
      <c r="J10" s="435">
        <v>48</v>
      </c>
      <c r="K10" s="435">
        <v>0</v>
      </c>
      <c r="L10" s="435" t="s">
        <v>774</v>
      </c>
      <c r="M10" s="435">
        <v>6.57</v>
      </c>
      <c r="N10" s="435">
        <v>12</v>
      </c>
      <c r="O10" s="434">
        <v>99146.28</v>
      </c>
      <c r="P10" s="434">
        <v>75250.080000000002</v>
      </c>
      <c r="Q10" s="434">
        <v>76079.56</v>
      </c>
      <c r="R10" s="434">
        <v>76919.64</v>
      </c>
      <c r="S10" s="434">
        <v>10169.120000000001</v>
      </c>
      <c r="T10" s="434">
        <v>9346.7000000000007</v>
      </c>
      <c r="U10" s="434">
        <v>8517.2099999999991</v>
      </c>
      <c r="V10" s="439">
        <v>7677.14</v>
      </c>
    </row>
    <row r="11" spans="1:22" ht="24.95" customHeight="1">
      <c r="B11" s="336" t="s">
        <v>763</v>
      </c>
      <c r="C11" s="337" t="s">
        <v>768</v>
      </c>
      <c r="D11" s="435" t="s">
        <v>771</v>
      </c>
      <c r="E11" s="437">
        <v>5587.2</v>
      </c>
      <c r="F11" s="435" t="s">
        <v>773</v>
      </c>
      <c r="G11" s="437">
        <v>2916.24</v>
      </c>
      <c r="H11" s="437">
        <v>342140.28</v>
      </c>
      <c r="I11" s="435">
        <v>2021</v>
      </c>
      <c r="J11" s="435">
        <v>48</v>
      </c>
      <c r="K11" s="435">
        <v>0</v>
      </c>
      <c r="L11" s="435" t="s">
        <v>774</v>
      </c>
      <c r="M11" s="435">
        <v>6.57</v>
      </c>
      <c r="N11" s="435">
        <v>12</v>
      </c>
      <c r="O11" s="434">
        <v>39486.97</v>
      </c>
      <c r="P11" s="434">
        <v>39922.300000000003</v>
      </c>
      <c r="Q11" s="434">
        <v>40362.339999999997</v>
      </c>
      <c r="R11" s="434">
        <v>40808.26</v>
      </c>
      <c r="S11" s="434">
        <v>5396.94</v>
      </c>
      <c r="T11" s="434">
        <v>4961.6099999999997</v>
      </c>
      <c r="U11" s="434">
        <v>4521.57</v>
      </c>
      <c r="V11" s="439">
        <v>4075.65</v>
      </c>
    </row>
    <row r="12" spans="1:22" ht="24.95" customHeight="1">
      <c r="B12" s="336" t="s">
        <v>764</v>
      </c>
      <c r="C12" s="337" t="s">
        <v>769</v>
      </c>
      <c r="D12" s="435" t="s">
        <v>771</v>
      </c>
      <c r="E12" s="437">
        <v>75863.62</v>
      </c>
      <c r="F12" s="435" t="s">
        <v>773</v>
      </c>
      <c r="G12" s="437">
        <v>50233.5</v>
      </c>
      <c r="H12" s="438">
        <v>5905952.5999999996</v>
      </c>
      <c r="I12" s="435">
        <v>2021</v>
      </c>
      <c r="J12" s="435">
        <v>48</v>
      </c>
      <c r="K12" s="435">
        <v>0</v>
      </c>
      <c r="L12" s="435" t="s">
        <v>775</v>
      </c>
      <c r="M12" s="435">
        <v>5.36</v>
      </c>
      <c r="N12" s="435">
        <v>12</v>
      </c>
      <c r="O12" s="434">
        <v>528531.23</v>
      </c>
      <c r="P12" s="434">
        <v>533302.22</v>
      </c>
      <c r="Q12" s="434">
        <v>538115.54</v>
      </c>
      <c r="R12" s="434">
        <v>542973.53</v>
      </c>
      <c r="S12" s="434">
        <v>70857.09</v>
      </c>
      <c r="T12" s="434">
        <v>66086.100000000006</v>
      </c>
      <c r="U12" s="434">
        <v>61272.78</v>
      </c>
      <c r="V12" s="439">
        <v>56414.79</v>
      </c>
    </row>
    <row r="13" spans="1:22" ht="24.95" customHeight="1">
      <c r="B13" s="336" t="s">
        <v>765</v>
      </c>
      <c r="C13" s="337" t="s">
        <v>770</v>
      </c>
      <c r="D13" s="435" t="s">
        <v>772</v>
      </c>
      <c r="E13" s="437">
        <v>6000000</v>
      </c>
      <c r="F13" s="435" t="s">
        <v>773</v>
      </c>
      <c r="G13" s="437">
        <v>4400000</v>
      </c>
      <c r="H13" s="438">
        <v>4400000</v>
      </c>
      <c r="I13" s="435">
        <v>2021</v>
      </c>
      <c r="J13" s="435">
        <v>60</v>
      </c>
      <c r="K13" s="435">
        <v>0</v>
      </c>
      <c r="L13" s="435" t="s">
        <v>776</v>
      </c>
      <c r="M13" s="435">
        <v>4.7300000000000004</v>
      </c>
      <c r="N13" s="435">
        <v>12</v>
      </c>
      <c r="O13" s="434">
        <v>400000</v>
      </c>
      <c r="P13" s="434">
        <v>300000</v>
      </c>
      <c r="Q13" s="434">
        <v>300000</v>
      </c>
      <c r="R13" s="434">
        <v>300000</v>
      </c>
      <c r="S13" s="434">
        <v>52197.22</v>
      </c>
      <c r="T13" s="434">
        <v>49906.68</v>
      </c>
      <c r="U13" s="434">
        <v>31218.55</v>
      </c>
      <c r="V13" s="439">
        <v>44618.33</v>
      </c>
    </row>
    <row r="14" spans="1:22" ht="24.95" customHeight="1">
      <c r="B14" s="579" t="s">
        <v>668</v>
      </c>
      <c r="C14" s="579"/>
      <c r="D14" s="579"/>
      <c r="E14" s="579"/>
      <c r="F14" s="579"/>
      <c r="G14" s="579"/>
      <c r="H14" s="436">
        <f>SUM(H9:H13)</f>
        <v>15637298.33</v>
      </c>
      <c r="I14" s="340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2"/>
    </row>
    <row r="15" spans="1:22" ht="24.95" customHeight="1">
      <c r="B15" s="343" t="s">
        <v>669</v>
      </c>
      <c r="C15" s="344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6"/>
    </row>
    <row r="16" spans="1:22" ht="24.95" customHeight="1">
      <c r="B16" s="336" t="s">
        <v>667</v>
      </c>
      <c r="C16" s="337"/>
      <c r="D16" s="337"/>
      <c r="E16" s="337"/>
      <c r="F16" s="337"/>
      <c r="G16" s="337"/>
      <c r="H16" s="337"/>
      <c r="I16" s="337"/>
      <c r="J16" s="337"/>
      <c r="K16" s="337"/>
      <c r="L16" s="337"/>
      <c r="M16" s="337"/>
      <c r="N16" s="337"/>
      <c r="O16" s="337"/>
      <c r="P16" s="337"/>
      <c r="Q16" s="337"/>
      <c r="R16" s="337"/>
      <c r="S16" s="337"/>
      <c r="T16" s="337"/>
      <c r="U16" s="337"/>
      <c r="V16" s="338"/>
    </row>
    <row r="17" spans="2:23" ht="24.95" customHeight="1">
      <c r="B17" s="336" t="s">
        <v>667</v>
      </c>
      <c r="C17" s="337"/>
      <c r="D17" s="337"/>
      <c r="E17" s="337"/>
      <c r="F17" s="337"/>
      <c r="G17" s="337"/>
      <c r="H17" s="337"/>
      <c r="I17" s="337"/>
      <c r="J17" s="337"/>
      <c r="K17" s="337"/>
      <c r="L17" s="337"/>
      <c r="M17" s="337"/>
      <c r="N17" s="337"/>
      <c r="O17" s="337"/>
      <c r="P17" s="337"/>
      <c r="Q17" s="337"/>
      <c r="R17" s="337"/>
      <c r="S17" s="337"/>
      <c r="T17" s="337"/>
      <c r="U17" s="337"/>
      <c r="V17" s="338"/>
    </row>
    <row r="18" spans="2:23" ht="24.95" customHeight="1">
      <c r="B18" s="336" t="s">
        <v>667</v>
      </c>
      <c r="C18" s="337"/>
      <c r="D18" s="337"/>
      <c r="E18" s="337"/>
      <c r="F18" s="337"/>
      <c r="G18" s="337"/>
      <c r="H18" s="337"/>
      <c r="I18" s="337"/>
      <c r="J18" s="337"/>
      <c r="K18" s="337"/>
      <c r="L18" s="337"/>
      <c r="M18" s="337"/>
      <c r="N18" s="337"/>
      <c r="O18" s="337"/>
      <c r="P18" s="337"/>
      <c r="Q18" s="337"/>
      <c r="R18" s="337"/>
      <c r="S18" s="337"/>
      <c r="T18" s="337"/>
      <c r="U18" s="337"/>
      <c r="V18" s="338"/>
    </row>
    <row r="19" spans="2:23" ht="24.95" customHeight="1">
      <c r="B19" s="336" t="s">
        <v>667</v>
      </c>
      <c r="C19" s="337"/>
      <c r="D19" s="337"/>
      <c r="E19" s="337"/>
      <c r="F19" s="337"/>
      <c r="G19" s="337"/>
      <c r="H19" s="339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V19" s="338"/>
    </row>
    <row r="20" spans="2:23" ht="24.95" customHeight="1">
      <c r="B20" s="580" t="s">
        <v>670</v>
      </c>
      <c r="C20" s="580"/>
      <c r="D20" s="580"/>
      <c r="E20" s="580"/>
      <c r="F20" s="580"/>
      <c r="G20" s="580"/>
      <c r="H20" s="347"/>
      <c r="I20" s="348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12"/>
    </row>
    <row r="21" spans="2:23" ht="24.95" customHeight="1">
      <c r="B21" s="581" t="s">
        <v>671</v>
      </c>
      <c r="C21" s="581"/>
      <c r="D21" s="581"/>
      <c r="E21" s="581"/>
      <c r="F21" s="581"/>
      <c r="G21" s="581"/>
      <c r="H21" s="440">
        <f>SUM(H14)</f>
        <v>15637298.33</v>
      </c>
      <c r="I21" s="350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2:23" ht="24.95" customHeight="1">
      <c r="B22" s="582" t="s">
        <v>672</v>
      </c>
      <c r="C22" s="582"/>
      <c r="D22" s="582"/>
      <c r="E22" s="582"/>
      <c r="F22" s="582"/>
      <c r="G22" s="582"/>
      <c r="H22" s="351"/>
      <c r="I22" s="350"/>
      <c r="J22" s="12"/>
      <c r="K22" s="12"/>
      <c r="L22" s="12"/>
      <c r="M22" s="12"/>
      <c r="N22" s="12"/>
      <c r="O22" s="12"/>
      <c r="P22" s="12"/>
    </row>
    <row r="23" spans="2:23" ht="24.95" customHeight="1">
      <c r="B23" s="583" t="s">
        <v>673</v>
      </c>
      <c r="C23" s="583"/>
      <c r="D23" s="583"/>
      <c r="E23" s="583"/>
      <c r="F23" s="583"/>
      <c r="G23" s="583"/>
      <c r="H23" s="441">
        <f>SUM(H21)</f>
        <v>15637298.33</v>
      </c>
      <c r="I23" s="12"/>
      <c r="J23" s="12"/>
      <c r="K23" s="12"/>
      <c r="L23" s="12"/>
      <c r="M23" s="12"/>
      <c r="N23" s="12"/>
      <c r="O23" s="12"/>
      <c r="P23" s="12"/>
    </row>
    <row r="25" spans="2:23">
      <c r="B25" s="1" t="s">
        <v>102</v>
      </c>
      <c r="C25" s="352"/>
      <c r="D25" s="199"/>
      <c r="E25" s="199"/>
      <c r="F25" s="199"/>
    </row>
    <row r="26" spans="2:23">
      <c r="B26" s="199"/>
      <c r="C26" s="199"/>
      <c r="D26" s="199"/>
      <c r="E26" s="199"/>
      <c r="F26" s="199"/>
      <c r="G26" s="199"/>
    </row>
    <row r="28" spans="2:23">
      <c r="B28" s="578"/>
      <c r="C28" s="578"/>
      <c r="E28" s="310"/>
      <c r="F28" s="310"/>
      <c r="G28" s="353"/>
      <c r="T28" s="101"/>
    </row>
    <row r="29" spans="2:23">
      <c r="D29" s="310"/>
    </row>
    <row r="31" spans="2:23">
      <c r="F31" s="12"/>
      <c r="G31" s="12"/>
      <c r="H31" s="12"/>
      <c r="I31" s="12"/>
      <c r="J31" s="12"/>
      <c r="K31" s="12"/>
    </row>
    <row r="32" spans="2:23">
      <c r="F32" s="311"/>
      <c r="G32" s="311"/>
      <c r="H32" s="311"/>
      <c r="I32" s="311"/>
      <c r="J32" s="12"/>
      <c r="K32" s="12"/>
    </row>
    <row r="33" spans="6:11">
      <c r="F33" s="311"/>
      <c r="G33" s="311"/>
      <c r="H33" s="311"/>
      <c r="I33" s="311"/>
      <c r="J33" s="12"/>
      <c r="K33" s="12"/>
    </row>
    <row r="34" spans="6:11">
      <c r="F34" s="12"/>
      <c r="G34" s="12"/>
      <c r="H34" s="12"/>
      <c r="I34" s="12"/>
      <c r="J34" s="12"/>
      <c r="K34" s="12"/>
    </row>
  </sheetData>
  <mergeCells count="21">
    <mergeCell ref="B28:C28"/>
    <mergeCell ref="B14:G14"/>
    <mergeCell ref="B20:G20"/>
    <mergeCell ref="B21:G21"/>
    <mergeCell ref="B22:G22"/>
    <mergeCell ref="B23:G23"/>
    <mergeCell ref="B4:V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V6"/>
  </mergeCells>
  <pageMargins left="3.9583333333333297E-2" right="3.9583333333333297E-2" top="0.74791666666666701" bottom="0.74791666666666701" header="0.51180555555555496" footer="0.51180555555555496"/>
  <pageSetup scale="3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AMI62"/>
  <sheetViews>
    <sheetView showGridLines="0" zoomScale="55" zoomScaleNormal="55" workbookViewId="0">
      <selection activeCell="C53" sqref="C53"/>
    </sheetView>
  </sheetViews>
  <sheetFormatPr defaultColWidth="9.140625" defaultRowHeight="15.75"/>
  <cols>
    <col min="1" max="1" width="21.7109375" style="101" customWidth="1"/>
    <col min="2" max="2" width="28.7109375" style="354" customWidth="1"/>
    <col min="3" max="3" width="60.5703125" style="101" customWidth="1"/>
    <col min="4" max="6" width="50.7109375" style="101" customWidth="1"/>
    <col min="7" max="1023" width="9.140625" style="101"/>
  </cols>
  <sheetData>
    <row r="1" spans="1:17" ht="20.25">
      <c r="A1" s="355"/>
      <c r="B1" s="356"/>
      <c r="C1" s="355"/>
      <c r="D1" s="355"/>
      <c r="E1" s="355"/>
      <c r="F1" s="355"/>
    </row>
    <row r="2" spans="1:17" ht="20.25">
      <c r="A2" s="357"/>
      <c r="B2" s="358"/>
      <c r="C2" s="359"/>
      <c r="D2" s="359"/>
      <c r="E2" s="359"/>
      <c r="F2" s="359"/>
    </row>
    <row r="3" spans="1:17" ht="20.25">
      <c r="A3" s="360"/>
      <c r="B3" s="358"/>
      <c r="C3" s="359"/>
      <c r="D3" s="359"/>
      <c r="E3" s="359"/>
      <c r="F3" s="361" t="s">
        <v>674</v>
      </c>
    </row>
    <row r="4" spans="1:17" ht="20.25">
      <c r="A4" s="355"/>
      <c r="B4" s="356"/>
      <c r="C4" s="355"/>
      <c r="D4" s="355"/>
      <c r="E4" s="355"/>
      <c r="F4" s="355"/>
    </row>
    <row r="5" spans="1:17" ht="30">
      <c r="A5" s="585" t="s">
        <v>675</v>
      </c>
      <c r="B5" s="585"/>
      <c r="C5" s="585"/>
      <c r="D5" s="585"/>
      <c r="E5" s="585"/>
      <c r="F5" s="585"/>
      <c r="G5" s="104"/>
      <c r="H5" s="104"/>
      <c r="I5" s="104"/>
      <c r="J5" s="104"/>
    </row>
    <row r="6" spans="1:17" ht="20.25">
      <c r="A6" s="355"/>
      <c r="B6" s="356"/>
      <c r="C6" s="355"/>
      <c r="D6" s="355"/>
      <c r="E6" s="355"/>
      <c r="F6" s="355"/>
    </row>
    <row r="7" spans="1:17" ht="21" thickBot="1">
      <c r="A7" s="355"/>
      <c r="B7" s="356"/>
      <c r="C7" s="355"/>
      <c r="D7" s="355"/>
      <c r="E7" s="355"/>
      <c r="F7" s="355"/>
    </row>
    <row r="8" spans="1:17" s="111" customFormat="1" ht="65.099999999999994" customHeight="1" thickBot="1">
      <c r="A8" s="362" t="s">
        <v>676</v>
      </c>
      <c r="B8" s="423" t="s">
        <v>5</v>
      </c>
      <c r="C8" s="363" t="s">
        <v>677</v>
      </c>
      <c r="D8" s="363" t="s">
        <v>678</v>
      </c>
      <c r="E8" s="363" t="s">
        <v>679</v>
      </c>
      <c r="F8" s="364" t="s">
        <v>680</v>
      </c>
      <c r="G8" s="365"/>
      <c r="H8" s="365"/>
      <c r="I8" s="586"/>
      <c r="J8" s="586"/>
      <c r="K8" s="586"/>
      <c r="L8" s="586"/>
      <c r="M8" s="586"/>
      <c r="N8" s="586"/>
      <c r="O8" s="586"/>
      <c r="P8" s="117"/>
      <c r="Q8" s="117"/>
    </row>
    <row r="9" spans="1:17" s="111" customFormat="1" ht="19.899999999999999" customHeight="1">
      <c r="A9" s="366">
        <v>1</v>
      </c>
      <c r="B9" s="424">
        <v>2</v>
      </c>
      <c r="C9" s="367">
        <v>3</v>
      </c>
      <c r="D9" s="367">
        <v>4</v>
      </c>
      <c r="E9" s="367">
        <v>5</v>
      </c>
      <c r="F9" s="368">
        <v>6</v>
      </c>
      <c r="G9" s="365"/>
      <c r="H9" s="365"/>
      <c r="I9" s="586"/>
      <c r="J9" s="586"/>
      <c r="K9" s="586"/>
      <c r="L9" s="586"/>
      <c r="M9" s="586"/>
      <c r="N9" s="586"/>
      <c r="O9" s="586"/>
      <c r="P9" s="117"/>
      <c r="Q9" s="117"/>
    </row>
    <row r="10" spans="1:17" s="111" customFormat="1" ht="35.1" customHeight="1">
      <c r="A10" s="608" t="s">
        <v>728</v>
      </c>
      <c r="B10" s="373" t="s">
        <v>681</v>
      </c>
      <c r="C10" s="370" t="s">
        <v>729</v>
      </c>
      <c r="D10" s="418" t="s">
        <v>730</v>
      </c>
      <c r="E10" s="416">
        <v>440108.64</v>
      </c>
      <c r="F10" s="417">
        <v>440108.64</v>
      </c>
      <c r="I10" s="117"/>
      <c r="J10" s="117"/>
      <c r="K10" s="117"/>
      <c r="L10" s="117"/>
      <c r="M10" s="117"/>
      <c r="N10" s="117"/>
      <c r="O10" s="117"/>
      <c r="P10" s="117"/>
      <c r="Q10" s="117"/>
    </row>
    <row r="11" spans="1:17" s="111" customFormat="1" ht="35.1" customHeight="1">
      <c r="A11" s="609"/>
      <c r="B11" s="373" t="s">
        <v>681</v>
      </c>
      <c r="C11" s="370" t="s">
        <v>729</v>
      </c>
      <c r="D11" s="418" t="s">
        <v>731</v>
      </c>
      <c r="E11" s="416">
        <v>2218684.0299999998</v>
      </c>
      <c r="F11" s="417">
        <v>2218684.0299999998</v>
      </c>
      <c r="I11" s="117"/>
      <c r="J11" s="117"/>
      <c r="K11" s="117"/>
      <c r="L11" s="117"/>
      <c r="M11" s="117"/>
      <c r="N11" s="117"/>
      <c r="O11" s="117"/>
      <c r="P11" s="117"/>
      <c r="Q11" s="117"/>
    </row>
    <row r="12" spans="1:17" s="111" customFormat="1" ht="35.1" customHeight="1">
      <c r="A12" s="609"/>
      <c r="B12" s="373" t="s">
        <v>681</v>
      </c>
      <c r="C12" s="370" t="s">
        <v>729</v>
      </c>
      <c r="D12" s="418" t="s">
        <v>732</v>
      </c>
      <c r="E12" s="416">
        <v>3709695.49</v>
      </c>
      <c r="F12" s="417">
        <v>3709695.49</v>
      </c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17" s="111" customFormat="1" ht="35.1" customHeight="1">
      <c r="A13" s="609"/>
      <c r="B13" s="373" t="s">
        <v>681</v>
      </c>
      <c r="C13" s="370" t="s">
        <v>729</v>
      </c>
      <c r="D13" s="418" t="s">
        <v>733</v>
      </c>
      <c r="E13" s="416">
        <v>52477.51</v>
      </c>
      <c r="F13" s="417">
        <v>52477.51</v>
      </c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7" s="111" customFormat="1" ht="35.1" customHeight="1">
      <c r="A14" s="609"/>
      <c r="B14" s="373" t="s">
        <v>681</v>
      </c>
      <c r="C14" s="370" t="s">
        <v>729</v>
      </c>
      <c r="D14" s="418" t="s">
        <v>734</v>
      </c>
      <c r="E14" s="416">
        <v>5800</v>
      </c>
      <c r="F14" s="417">
        <v>5800</v>
      </c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7" s="111" customFormat="1" ht="35.1" customHeight="1">
      <c r="A15" s="609"/>
      <c r="B15" s="373" t="s">
        <v>681</v>
      </c>
      <c r="C15" s="370" t="s">
        <v>729</v>
      </c>
      <c r="D15" s="418" t="s">
        <v>735</v>
      </c>
      <c r="E15" s="416">
        <v>2814852.6</v>
      </c>
      <c r="F15" s="417">
        <v>2814852.6</v>
      </c>
    </row>
    <row r="16" spans="1:17" s="111" customFormat="1" ht="35.1" customHeight="1">
      <c r="A16" s="609"/>
      <c r="B16" s="373" t="s">
        <v>681</v>
      </c>
      <c r="C16" s="370" t="s">
        <v>729</v>
      </c>
      <c r="D16" s="418" t="s">
        <v>734</v>
      </c>
      <c r="E16" s="416">
        <v>6406919.2599999998</v>
      </c>
      <c r="F16" s="417">
        <v>6406919.2599999998</v>
      </c>
    </row>
    <row r="17" spans="1:6" s="111" customFormat="1" ht="35.1" customHeight="1">
      <c r="A17" s="609"/>
      <c r="B17" s="373" t="s">
        <v>681</v>
      </c>
      <c r="C17" s="370" t="s">
        <v>729</v>
      </c>
      <c r="D17" s="418" t="s">
        <v>736</v>
      </c>
      <c r="E17" s="416">
        <v>0</v>
      </c>
      <c r="F17" s="417">
        <v>0</v>
      </c>
    </row>
    <row r="18" spans="1:6" s="111" customFormat="1" ht="35.1" customHeight="1">
      <c r="A18" s="609"/>
      <c r="B18" s="373" t="s">
        <v>681</v>
      </c>
      <c r="C18" s="370" t="s">
        <v>737</v>
      </c>
      <c r="D18" s="418" t="s">
        <v>737</v>
      </c>
      <c r="E18" s="416">
        <v>0.35</v>
      </c>
      <c r="F18" s="417">
        <v>0.35</v>
      </c>
    </row>
    <row r="19" spans="1:6" s="111" customFormat="1" ht="35.1" customHeight="1" thickBot="1">
      <c r="A19" s="610"/>
      <c r="B19" s="371" t="s">
        <v>682</v>
      </c>
      <c r="C19" s="376"/>
      <c r="D19" s="376"/>
      <c r="E19" s="457">
        <f>SUM(E10:E18)</f>
        <v>15648537.879999999</v>
      </c>
      <c r="F19" s="458">
        <f>SUM(F10:F18)</f>
        <v>15648537.879999999</v>
      </c>
    </row>
    <row r="20" spans="1:6" s="111" customFormat="1" ht="35.1" customHeight="1" thickBot="1">
      <c r="A20" s="611" t="s">
        <v>784</v>
      </c>
      <c r="B20" s="420" t="s">
        <v>681</v>
      </c>
      <c r="C20" s="370" t="s">
        <v>729</v>
      </c>
      <c r="D20" s="418" t="s">
        <v>730</v>
      </c>
      <c r="E20" s="419">
        <v>1315175.1100000001</v>
      </c>
      <c r="F20" s="419">
        <v>1315175.1100000001</v>
      </c>
    </row>
    <row r="21" spans="1:6" s="111" customFormat="1" ht="35.1" customHeight="1" thickBot="1">
      <c r="A21" s="612"/>
      <c r="B21" s="420" t="s">
        <v>681</v>
      </c>
      <c r="C21" s="370" t="s">
        <v>729</v>
      </c>
      <c r="D21" s="418" t="s">
        <v>731</v>
      </c>
      <c r="E21" s="419">
        <v>2511363.2599999998</v>
      </c>
      <c r="F21" s="419">
        <v>2511363.2599999998</v>
      </c>
    </row>
    <row r="22" spans="1:6" s="111" customFormat="1" ht="35.1" customHeight="1" thickBot="1">
      <c r="A22" s="612"/>
      <c r="B22" s="420" t="s">
        <v>681</v>
      </c>
      <c r="C22" s="370" t="s">
        <v>729</v>
      </c>
      <c r="D22" s="418" t="s">
        <v>732</v>
      </c>
      <c r="E22" s="419">
        <v>3756761.52</v>
      </c>
      <c r="F22" s="419">
        <v>3756761.52</v>
      </c>
    </row>
    <row r="23" spans="1:6" s="111" customFormat="1" ht="35.1" customHeight="1" thickBot="1">
      <c r="A23" s="612"/>
      <c r="B23" s="420" t="s">
        <v>681</v>
      </c>
      <c r="C23" s="370" t="s">
        <v>729</v>
      </c>
      <c r="D23" s="418" t="s">
        <v>733</v>
      </c>
      <c r="E23" s="419">
        <v>52477.51</v>
      </c>
      <c r="F23" s="419">
        <v>52477.51</v>
      </c>
    </row>
    <row r="24" spans="1:6" s="111" customFormat="1" ht="35.1" customHeight="1" thickBot="1">
      <c r="A24" s="612"/>
      <c r="B24" s="420" t="s">
        <v>681</v>
      </c>
      <c r="C24" s="370" t="s">
        <v>729</v>
      </c>
      <c r="D24" s="418" t="s">
        <v>734</v>
      </c>
      <c r="E24" s="419">
        <v>0</v>
      </c>
      <c r="F24" s="419">
        <v>0</v>
      </c>
    </row>
    <row r="25" spans="1:6" s="111" customFormat="1" ht="35.1" customHeight="1" thickBot="1">
      <c r="A25" s="612"/>
      <c r="B25" s="420" t="s">
        <v>681</v>
      </c>
      <c r="C25" s="370" t="s">
        <v>729</v>
      </c>
      <c r="D25" s="418" t="s">
        <v>735</v>
      </c>
      <c r="E25" s="419">
        <v>2926667.37</v>
      </c>
      <c r="F25" s="419">
        <v>2926667.37</v>
      </c>
    </row>
    <row r="26" spans="1:6" s="111" customFormat="1" ht="35.1" customHeight="1">
      <c r="A26" s="612"/>
      <c r="B26" s="420" t="s">
        <v>681</v>
      </c>
      <c r="C26" s="370" t="s">
        <v>729</v>
      </c>
      <c r="D26" s="418" t="s">
        <v>734</v>
      </c>
      <c r="E26" s="419">
        <v>7455397.1600000001</v>
      </c>
      <c r="F26" s="419">
        <v>7455397.1600000001</v>
      </c>
    </row>
    <row r="27" spans="1:6" s="111" customFormat="1" ht="35.1" customHeight="1">
      <c r="A27" s="612"/>
      <c r="B27" s="373" t="s">
        <v>681</v>
      </c>
      <c r="C27" s="370" t="s">
        <v>729</v>
      </c>
      <c r="D27" s="418" t="s">
        <v>736</v>
      </c>
      <c r="E27" s="416">
        <v>0</v>
      </c>
      <c r="F27" s="416">
        <v>0</v>
      </c>
    </row>
    <row r="28" spans="1:6" s="111" customFormat="1" ht="35.1" customHeight="1">
      <c r="A28" s="612"/>
      <c r="B28" s="373" t="s">
        <v>681</v>
      </c>
      <c r="C28" s="370" t="s">
        <v>737</v>
      </c>
      <c r="D28" s="418" t="s">
        <v>737</v>
      </c>
      <c r="E28" s="416">
        <v>10000.700000000001</v>
      </c>
      <c r="F28" s="416">
        <v>10000.700000000001</v>
      </c>
    </row>
    <row r="29" spans="1:6" s="111" customFormat="1" ht="35.1" customHeight="1" thickBot="1">
      <c r="A29" s="613"/>
      <c r="B29" s="371" t="s">
        <v>682</v>
      </c>
      <c r="C29" s="372"/>
      <c r="D29" s="372"/>
      <c r="E29" s="457">
        <f>SUM(E20:E28)</f>
        <v>18027842.629999999</v>
      </c>
      <c r="F29" s="457">
        <f>SUM(F20:F28)</f>
        <v>18027842.629999999</v>
      </c>
    </row>
    <row r="30" spans="1:6" s="111" customFormat="1" ht="35.1" customHeight="1">
      <c r="A30" s="611" t="s">
        <v>785</v>
      </c>
      <c r="B30" s="422" t="s">
        <v>681</v>
      </c>
      <c r="C30" s="370" t="s">
        <v>729</v>
      </c>
      <c r="D30" s="418" t="s">
        <v>730</v>
      </c>
      <c r="E30" s="416">
        <v>2122862.59</v>
      </c>
      <c r="F30" s="417">
        <v>2122862.59</v>
      </c>
    </row>
    <row r="31" spans="1:6" s="111" customFormat="1" ht="35.1" customHeight="1">
      <c r="A31" s="612"/>
      <c r="B31" s="422" t="s">
        <v>681</v>
      </c>
      <c r="C31" s="370" t="s">
        <v>729</v>
      </c>
      <c r="D31" s="418" t="s">
        <v>731</v>
      </c>
      <c r="E31" s="416">
        <v>219592.46</v>
      </c>
      <c r="F31" s="417">
        <v>219592.46</v>
      </c>
    </row>
    <row r="32" spans="1:6" s="111" customFormat="1" ht="35.1" customHeight="1">
      <c r="A32" s="612"/>
      <c r="B32" s="422" t="s">
        <v>681</v>
      </c>
      <c r="C32" s="370" t="s">
        <v>729</v>
      </c>
      <c r="D32" s="418" t="s">
        <v>732</v>
      </c>
      <c r="E32" s="416">
        <v>99568.85</v>
      </c>
      <c r="F32" s="417">
        <v>99568.85</v>
      </c>
    </row>
    <row r="33" spans="1:6" s="111" customFormat="1" ht="35.1" customHeight="1">
      <c r="A33" s="612"/>
      <c r="B33" s="422" t="s">
        <v>681</v>
      </c>
      <c r="C33" s="370" t="s">
        <v>729</v>
      </c>
      <c r="D33" s="418" t="s">
        <v>733</v>
      </c>
      <c r="E33" s="416">
        <v>52477.51</v>
      </c>
      <c r="F33" s="417">
        <v>52477.51</v>
      </c>
    </row>
    <row r="34" spans="1:6" s="111" customFormat="1" ht="35.1" customHeight="1">
      <c r="A34" s="612"/>
      <c r="B34" s="422" t="s">
        <v>681</v>
      </c>
      <c r="C34" s="370" t="s">
        <v>729</v>
      </c>
      <c r="D34" s="418" t="s">
        <v>734</v>
      </c>
      <c r="E34" s="416">
        <v>7467206.4100000001</v>
      </c>
      <c r="F34" s="417">
        <v>7467206.4100000001</v>
      </c>
    </row>
    <row r="35" spans="1:6" s="111" customFormat="1" ht="35.1" customHeight="1">
      <c r="A35" s="612"/>
      <c r="B35" s="422" t="s">
        <v>681</v>
      </c>
      <c r="C35" s="370" t="s">
        <v>729</v>
      </c>
      <c r="D35" s="418" t="s">
        <v>735</v>
      </c>
      <c r="E35" s="416">
        <v>192538.71</v>
      </c>
      <c r="F35" s="417">
        <v>192538.71</v>
      </c>
    </row>
    <row r="36" spans="1:6" s="111" customFormat="1" ht="35.1" customHeight="1">
      <c r="A36" s="612"/>
      <c r="B36" s="422" t="s">
        <v>681</v>
      </c>
      <c r="C36" s="370" t="s">
        <v>729</v>
      </c>
      <c r="D36" s="418" t="s">
        <v>734</v>
      </c>
      <c r="E36" s="416">
        <v>5800</v>
      </c>
      <c r="F36" s="417">
        <v>5800</v>
      </c>
    </row>
    <row r="37" spans="1:6" s="111" customFormat="1" ht="35.1" customHeight="1">
      <c r="A37" s="612"/>
      <c r="B37" s="422" t="s">
        <v>681</v>
      </c>
      <c r="C37" s="370" t="s">
        <v>729</v>
      </c>
      <c r="D37" s="418" t="s">
        <v>736</v>
      </c>
      <c r="E37" s="416">
        <v>0</v>
      </c>
      <c r="F37" s="417">
        <v>0</v>
      </c>
    </row>
    <row r="38" spans="1:6" s="111" customFormat="1" ht="35.1" customHeight="1">
      <c r="A38" s="612"/>
      <c r="B38" s="373" t="s">
        <v>681</v>
      </c>
      <c r="C38" s="370" t="s">
        <v>737</v>
      </c>
      <c r="D38" s="418" t="s">
        <v>737</v>
      </c>
      <c r="E38" s="416">
        <v>10350.59</v>
      </c>
      <c r="F38" s="417">
        <v>10350.59</v>
      </c>
    </row>
    <row r="39" spans="1:6" s="111" customFormat="1" ht="35.1" customHeight="1" thickBot="1">
      <c r="A39" s="613"/>
      <c r="B39" s="371" t="s">
        <v>682</v>
      </c>
      <c r="C39" s="376"/>
      <c r="D39" s="376"/>
      <c r="E39" s="457">
        <f>SUM(E30:E38)</f>
        <v>10170397.120000001</v>
      </c>
      <c r="F39" s="452">
        <f>SUM(F30:F38)</f>
        <v>10170397.120000001</v>
      </c>
    </row>
    <row r="40" spans="1:6" s="111" customFormat="1" ht="35.1" customHeight="1">
      <c r="A40" s="611" t="s">
        <v>786</v>
      </c>
      <c r="B40" s="369" t="s">
        <v>681</v>
      </c>
      <c r="C40" s="370" t="s">
        <v>729</v>
      </c>
      <c r="D40" s="418" t="s">
        <v>730</v>
      </c>
      <c r="E40" s="416">
        <v>2456912.2400000002</v>
      </c>
      <c r="F40" s="416">
        <v>2456912.2400000002</v>
      </c>
    </row>
    <row r="41" spans="1:6" s="111" customFormat="1" ht="35.1" customHeight="1">
      <c r="A41" s="612"/>
      <c r="B41" s="369" t="s">
        <v>681</v>
      </c>
      <c r="C41" s="370" t="s">
        <v>729</v>
      </c>
      <c r="D41" s="418" t="s">
        <v>731</v>
      </c>
      <c r="E41" s="416">
        <v>548274.85</v>
      </c>
      <c r="F41" s="416">
        <v>548274.85</v>
      </c>
    </row>
    <row r="42" spans="1:6" s="111" customFormat="1" ht="35.1" customHeight="1">
      <c r="A42" s="612"/>
      <c r="B42" s="369" t="s">
        <v>681</v>
      </c>
      <c r="C42" s="370" t="s">
        <v>729</v>
      </c>
      <c r="D42" s="418" t="s">
        <v>732</v>
      </c>
      <c r="E42" s="416">
        <v>457647.57</v>
      </c>
      <c r="F42" s="416">
        <v>457647.57</v>
      </c>
    </row>
    <row r="43" spans="1:6" s="111" customFormat="1" ht="35.1" customHeight="1">
      <c r="A43" s="612"/>
      <c r="B43" s="369" t="s">
        <v>681</v>
      </c>
      <c r="C43" s="370" t="s">
        <v>729</v>
      </c>
      <c r="D43" s="418" t="s">
        <v>733</v>
      </c>
      <c r="E43" s="416">
        <v>52477.51</v>
      </c>
      <c r="F43" s="416">
        <v>52477.51</v>
      </c>
    </row>
    <row r="44" spans="1:6" s="111" customFormat="1" ht="35.1" customHeight="1">
      <c r="A44" s="612"/>
      <c r="B44" s="369" t="s">
        <v>681</v>
      </c>
      <c r="C44" s="370" t="s">
        <v>729</v>
      </c>
      <c r="D44" s="418" t="s">
        <v>734</v>
      </c>
      <c r="E44" s="416">
        <v>12783694.140000001</v>
      </c>
      <c r="F44" s="416">
        <v>12783694.140000001</v>
      </c>
    </row>
    <row r="45" spans="1:6" s="111" customFormat="1" ht="35.1" customHeight="1">
      <c r="A45" s="612"/>
      <c r="B45" s="369" t="s">
        <v>681</v>
      </c>
      <c r="C45" s="370" t="s">
        <v>729</v>
      </c>
      <c r="D45" s="418" t="s">
        <v>735</v>
      </c>
      <c r="E45" s="416">
        <v>476084.82</v>
      </c>
      <c r="F45" s="416">
        <v>476084.82</v>
      </c>
    </row>
    <row r="46" spans="1:6" s="111" customFormat="1" ht="35.1" customHeight="1">
      <c r="A46" s="612"/>
      <c r="B46" s="369" t="s">
        <v>681</v>
      </c>
      <c r="C46" s="370" t="s">
        <v>729</v>
      </c>
      <c r="D46" s="418" t="s">
        <v>734</v>
      </c>
      <c r="E46" s="416">
        <v>5600</v>
      </c>
      <c r="F46" s="416">
        <v>5600</v>
      </c>
    </row>
    <row r="47" spans="1:6" s="111" customFormat="1" ht="35.1" customHeight="1">
      <c r="A47" s="612"/>
      <c r="B47" s="369" t="s">
        <v>681</v>
      </c>
      <c r="C47" s="370" t="s">
        <v>729</v>
      </c>
      <c r="D47" s="418" t="s">
        <v>736</v>
      </c>
      <c r="E47" s="416">
        <v>0</v>
      </c>
      <c r="F47" s="416">
        <v>0</v>
      </c>
    </row>
    <row r="48" spans="1:6" s="111" customFormat="1" ht="35.1" customHeight="1">
      <c r="A48" s="612"/>
      <c r="B48" s="369" t="s">
        <v>681</v>
      </c>
      <c r="C48" s="370" t="s">
        <v>737</v>
      </c>
      <c r="D48" s="418" t="s">
        <v>737</v>
      </c>
      <c r="E48" s="416">
        <v>10349.959999999999</v>
      </c>
      <c r="F48" s="416">
        <v>10349.959999999999</v>
      </c>
    </row>
    <row r="49" spans="1:9" s="111" customFormat="1" ht="35.1" customHeight="1" thickBot="1">
      <c r="A49" s="613"/>
      <c r="B49" s="371" t="s">
        <v>682</v>
      </c>
      <c r="C49" s="374"/>
      <c r="D49" s="374"/>
      <c r="E49" s="459">
        <f>SUM(E40:E48)</f>
        <v>16791041.090000004</v>
      </c>
      <c r="F49" s="459">
        <f>SUM(F40:F48)</f>
        <v>16791041.090000004</v>
      </c>
    </row>
    <row r="50" spans="1:9" s="111" customFormat="1" ht="35.1" customHeight="1" thickBot="1">
      <c r="A50" s="584" t="s">
        <v>806</v>
      </c>
      <c r="B50" s="375" t="s">
        <v>681</v>
      </c>
      <c r="C50" s="370" t="s">
        <v>729</v>
      </c>
      <c r="D50" s="418" t="s">
        <v>730</v>
      </c>
      <c r="E50" s="451">
        <v>736149.1</v>
      </c>
      <c r="F50" s="451">
        <v>736149.1</v>
      </c>
    </row>
    <row r="51" spans="1:9" s="111" customFormat="1" ht="35.1" customHeight="1" thickBot="1">
      <c r="A51" s="584"/>
      <c r="B51" s="375" t="s">
        <v>681</v>
      </c>
      <c r="C51" s="370" t="s">
        <v>729</v>
      </c>
      <c r="D51" s="418" t="s">
        <v>731</v>
      </c>
      <c r="E51" s="419">
        <v>882732.83</v>
      </c>
      <c r="F51" s="419">
        <v>882732.83</v>
      </c>
    </row>
    <row r="52" spans="1:9" s="111" customFormat="1" ht="35.1" customHeight="1" thickBot="1">
      <c r="A52" s="584"/>
      <c r="B52" s="375" t="s">
        <v>681</v>
      </c>
      <c r="C52" s="370" t="s">
        <v>729</v>
      </c>
      <c r="D52" s="418" t="s">
        <v>732</v>
      </c>
      <c r="E52" s="419">
        <v>1030112.21</v>
      </c>
      <c r="F52" s="419">
        <v>1030112.21</v>
      </c>
    </row>
    <row r="53" spans="1:9" s="111" customFormat="1" ht="35.1" customHeight="1" thickBot="1">
      <c r="A53" s="584"/>
      <c r="B53" s="375" t="s">
        <v>681</v>
      </c>
      <c r="C53" s="370" t="s">
        <v>729</v>
      </c>
      <c r="D53" s="418" t="s">
        <v>733</v>
      </c>
      <c r="E53" s="419">
        <v>52477.51</v>
      </c>
      <c r="F53" s="419">
        <v>52477.51</v>
      </c>
    </row>
    <row r="54" spans="1:9" s="111" customFormat="1" ht="35.1" customHeight="1" thickBot="1">
      <c r="A54" s="584"/>
      <c r="B54" s="375" t="s">
        <v>681</v>
      </c>
      <c r="C54" s="370" t="s">
        <v>729</v>
      </c>
      <c r="D54" s="418" t="s">
        <v>734</v>
      </c>
      <c r="E54" s="419">
        <v>8468851.9199999999</v>
      </c>
      <c r="F54" s="419">
        <v>8468851.9199999999</v>
      </c>
    </row>
    <row r="55" spans="1:9" s="111" customFormat="1" ht="35.1" customHeight="1" thickBot="1">
      <c r="A55" s="584"/>
      <c r="B55" s="375" t="s">
        <v>681</v>
      </c>
      <c r="C55" s="370" t="s">
        <v>729</v>
      </c>
      <c r="D55" s="418" t="s">
        <v>735</v>
      </c>
      <c r="E55" s="419">
        <v>807757.06</v>
      </c>
      <c r="F55" s="419">
        <v>807757.06</v>
      </c>
    </row>
    <row r="56" spans="1:9" s="111" customFormat="1" ht="34.5" customHeight="1" thickBot="1">
      <c r="A56" s="584"/>
      <c r="B56" s="369" t="s">
        <v>681</v>
      </c>
      <c r="C56" s="370" t="s">
        <v>729</v>
      </c>
      <c r="D56" s="418" t="s">
        <v>734</v>
      </c>
      <c r="E56" s="416">
        <v>5600</v>
      </c>
      <c r="F56" s="416">
        <v>5600</v>
      </c>
    </row>
    <row r="57" spans="1:9" s="111" customFormat="1" ht="35.1" customHeight="1" thickBot="1">
      <c r="A57" s="584"/>
      <c r="B57" s="369" t="s">
        <v>681</v>
      </c>
      <c r="C57" s="370" t="s">
        <v>737</v>
      </c>
      <c r="D57" s="418" t="s">
        <v>737</v>
      </c>
      <c r="E57" s="606">
        <v>350.15</v>
      </c>
      <c r="F57" s="606">
        <v>350.15</v>
      </c>
    </row>
    <row r="58" spans="1:9" s="111" customFormat="1" ht="35.1" customHeight="1" thickBot="1">
      <c r="A58" s="584"/>
      <c r="B58" s="371" t="s">
        <v>682</v>
      </c>
      <c r="C58" s="376"/>
      <c r="D58" s="372"/>
      <c r="E58" s="607">
        <f>SUM(E50:E57)</f>
        <v>11984030.780000001</v>
      </c>
      <c r="F58" s="607">
        <f>SUM(F50:F57)</f>
        <v>11984030.780000001</v>
      </c>
    </row>
    <row r="59" spans="1:9" s="111" customFormat="1" ht="20.25">
      <c r="A59" s="355"/>
      <c r="B59" s="356"/>
      <c r="C59" s="355"/>
      <c r="D59" s="355"/>
      <c r="E59" s="355"/>
      <c r="F59" s="355"/>
    </row>
    <row r="60" spans="1:9" ht="19.5" customHeight="1">
      <c r="A60" s="1"/>
      <c r="B60" s="1"/>
      <c r="C60" s="1"/>
      <c r="E60" s="86"/>
      <c r="F60" s="86"/>
      <c r="G60" s="86"/>
      <c r="H60" s="86"/>
      <c r="I60" s="86"/>
    </row>
    <row r="61" spans="1:9" ht="20.25">
      <c r="A61" s="355"/>
      <c r="B61" s="356"/>
      <c r="C61" s="355"/>
      <c r="D61" s="146"/>
      <c r="E61" s="355"/>
      <c r="F61" s="355"/>
    </row>
    <row r="62" spans="1:9" ht="20.25">
      <c r="A62" s="355"/>
      <c r="B62" s="356"/>
      <c r="C62" s="355"/>
      <c r="D62" s="355"/>
      <c r="E62" s="355"/>
      <c r="F62" s="355"/>
    </row>
  </sheetData>
  <mergeCells count="7">
    <mergeCell ref="A50:A58"/>
    <mergeCell ref="A5:F5"/>
    <mergeCell ref="I8:O9"/>
    <mergeCell ref="A10:A19"/>
    <mergeCell ref="A20:A29"/>
    <mergeCell ref="A30:A39"/>
    <mergeCell ref="A40:A49"/>
  </mergeCells>
  <printOptions horizontalCentered="1"/>
  <pageMargins left="0.23622047244094491" right="0.23622047244094491" top="0.74803149606299213" bottom="0.74803149606299213" header="0.51181102362204722" footer="0.51181102362204722"/>
  <pageSetup paperSize="9" scale="35"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36"/>
  <sheetViews>
    <sheetView showGridLines="0" workbookViewId="0">
      <selection activeCell="K16" sqref="K16"/>
    </sheetView>
  </sheetViews>
  <sheetFormatPr defaultColWidth="9.140625" defaultRowHeight="15.75"/>
  <cols>
    <col min="1" max="1" width="1.140625" style="377" customWidth="1"/>
    <col min="2" max="2" width="5.5703125" style="377" customWidth="1"/>
    <col min="3" max="3" width="28.7109375" style="377" customWidth="1"/>
    <col min="4" max="7" width="14.7109375" style="377" customWidth="1"/>
    <col min="8" max="8" width="24.140625" style="377" customWidth="1"/>
    <col min="9" max="16" width="13.7109375" style="377" customWidth="1"/>
    <col min="17" max="1024" width="9.140625" style="377"/>
  </cols>
  <sheetData>
    <row r="1" spans="1:16">
      <c r="P1" s="378" t="s">
        <v>683</v>
      </c>
    </row>
    <row r="3" spans="1:16" ht="22.5">
      <c r="B3" s="587" t="s">
        <v>684</v>
      </c>
      <c r="C3" s="587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</row>
    <row r="5" spans="1:16">
      <c r="P5" s="379" t="s">
        <v>480</v>
      </c>
    </row>
    <row r="6" spans="1:16" ht="28.5" customHeight="1">
      <c r="B6" s="588" t="s">
        <v>685</v>
      </c>
      <c r="C6" s="588" t="s">
        <v>686</v>
      </c>
      <c r="D6" s="588" t="s">
        <v>687</v>
      </c>
      <c r="E6" s="588" t="s">
        <v>688</v>
      </c>
      <c r="F6" s="588" t="s">
        <v>689</v>
      </c>
      <c r="G6" s="588" t="s">
        <v>690</v>
      </c>
      <c r="H6" s="588" t="s">
        <v>691</v>
      </c>
      <c r="I6" s="589" t="s">
        <v>777</v>
      </c>
      <c r="J6" s="589"/>
      <c r="K6" s="589"/>
      <c r="L6" s="589"/>
      <c r="M6" s="589"/>
      <c r="N6" s="589"/>
      <c r="O6" s="589"/>
      <c r="P6" s="589"/>
    </row>
    <row r="7" spans="1:16" ht="36" customHeight="1">
      <c r="B7" s="588"/>
      <c r="C7" s="588"/>
      <c r="D7" s="588"/>
      <c r="E7" s="588"/>
      <c r="F7" s="588"/>
      <c r="G7" s="588"/>
      <c r="H7" s="588"/>
      <c r="I7" s="380" t="s">
        <v>692</v>
      </c>
      <c r="J7" s="380" t="s">
        <v>693</v>
      </c>
      <c r="K7" s="380" t="s">
        <v>694</v>
      </c>
      <c r="L7" s="380" t="s">
        <v>695</v>
      </c>
      <c r="M7" s="380" t="s">
        <v>696</v>
      </c>
      <c r="N7" s="380" t="s">
        <v>697</v>
      </c>
      <c r="O7" s="380" t="s">
        <v>698</v>
      </c>
      <c r="P7" s="380" t="s">
        <v>699</v>
      </c>
    </row>
    <row r="8" spans="1:16">
      <c r="A8" s="381"/>
      <c r="B8" s="591" t="s">
        <v>483</v>
      </c>
      <c r="C8" s="592" t="s">
        <v>778</v>
      </c>
      <c r="D8" s="593">
        <v>2022</v>
      </c>
      <c r="E8" s="593">
        <v>2022</v>
      </c>
      <c r="F8" s="594">
        <v>1200000</v>
      </c>
      <c r="G8" s="590"/>
      <c r="H8" s="384" t="s">
        <v>700</v>
      </c>
      <c r="I8" s="382"/>
      <c r="J8" s="382"/>
      <c r="K8" s="382"/>
      <c r="L8" s="382"/>
      <c r="M8" s="382"/>
      <c r="N8" s="382"/>
      <c r="O8" s="382"/>
      <c r="P8" s="383"/>
    </row>
    <row r="9" spans="1:16">
      <c r="A9" s="381"/>
      <c r="B9" s="591"/>
      <c r="C9" s="592"/>
      <c r="D9" s="593"/>
      <c r="E9" s="593"/>
      <c r="F9" s="594"/>
      <c r="G9" s="590"/>
      <c r="H9" s="384" t="s">
        <v>701</v>
      </c>
      <c r="I9" s="382"/>
      <c r="J9" s="382"/>
      <c r="K9" s="382"/>
      <c r="L9" s="382"/>
      <c r="M9" s="382"/>
      <c r="N9" s="382"/>
      <c r="O9" s="382"/>
      <c r="P9" s="383"/>
    </row>
    <row r="10" spans="1:16">
      <c r="A10" s="381"/>
      <c r="B10" s="591"/>
      <c r="C10" s="592"/>
      <c r="D10" s="593"/>
      <c r="E10" s="593"/>
      <c r="F10" s="594"/>
      <c r="G10" s="590"/>
      <c r="H10" s="384" t="s">
        <v>604</v>
      </c>
      <c r="I10" s="382"/>
      <c r="J10" s="382"/>
      <c r="K10" s="382"/>
      <c r="L10" s="382"/>
      <c r="M10" s="382"/>
      <c r="N10" s="382"/>
      <c r="O10" s="382"/>
      <c r="P10" s="383"/>
    </row>
    <row r="11" spans="1:16">
      <c r="A11" s="381"/>
      <c r="B11" s="591"/>
      <c r="C11" s="592"/>
      <c r="D11" s="593"/>
      <c r="E11" s="593"/>
      <c r="F11" s="594"/>
      <c r="G11" s="590"/>
      <c r="H11" s="384" t="s">
        <v>702</v>
      </c>
      <c r="I11" s="382">
        <v>1200000</v>
      </c>
      <c r="J11" s="382"/>
      <c r="K11" s="382"/>
      <c r="L11" s="382"/>
      <c r="M11" s="382"/>
      <c r="N11" s="382"/>
      <c r="O11" s="382"/>
      <c r="P11" s="383"/>
    </row>
    <row r="12" spans="1:16">
      <c r="A12" s="381"/>
      <c r="B12" s="591"/>
      <c r="C12" s="592"/>
      <c r="D12" s="593"/>
      <c r="E12" s="593"/>
      <c r="F12" s="594"/>
      <c r="G12" s="590"/>
      <c r="H12" s="385" t="s">
        <v>703</v>
      </c>
      <c r="I12" s="386">
        <v>1200000</v>
      </c>
      <c r="J12" s="386"/>
      <c r="K12" s="386"/>
      <c r="L12" s="386"/>
      <c r="M12" s="386"/>
      <c r="N12" s="386"/>
      <c r="O12" s="386"/>
      <c r="P12" s="387"/>
    </row>
    <row r="13" spans="1:16">
      <c r="A13" s="381"/>
      <c r="B13" s="591" t="s">
        <v>485</v>
      </c>
      <c r="C13" s="592" t="s">
        <v>779</v>
      </c>
      <c r="D13" s="593">
        <v>2022</v>
      </c>
      <c r="E13" s="593">
        <v>2022</v>
      </c>
      <c r="F13" s="594">
        <v>1500000</v>
      </c>
      <c r="G13" s="590"/>
      <c r="H13" s="384" t="s">
        <v>700</v>
      </c>
      <c r="I13" s="382"/>
      <c r="J13" s="382"/>
      <c r="K13" s="382"/>
      <c r="L13" s="382"/>
      <c r="M13" s="382"/>
      <c r="N13" s="382"/>
      <c r="O13" s="382"/>
      <c r="P13" s="383"/>
    </row>
    <row r="14" spans="1:16">
      <c r="A14" s="381"/>
      <c r="B14" s="591"/>
      <c r="C14" s="592"/>
      <c r="D14" s="593"/>
      <c r="E14" s="593"/>
      <c r="F14" s="594"/>
      <c r="G14" s="590"/>
      <c r="H14" s="384" t="s">
        <v>701</v>
      </c>
      <c r="I14" s="382"/>
      <c r="J14" s="382"/>
      <c r="K14" s="382">
        <v>1500000</v>
      </c>
      <c r="L14" s="382">
        <v>717600</v>
      </c>
      <c r="M14" s="382"/>
      <c r="N14" s="382"/>
      <c r="O14" s="382"/>
      <c r="P14" s="383">
        <v>780000</v>
      </c>
    </row>
    <row r="15" spans="1:16">
      <c r="A15" s="381"/>
      <c r="B15" s="591"/>
      <c r="C15" s="592"/>
      <c r="D15" s="593"/>
      <c r="E15" s="593"/>
      <c r="F15" s="594"/>
      <c r="G15" s="590"/>
      <c r="H15" s="384" t="s">
        <v>604</v>
      </c>
      <c r="I15" s="382"/>
      <c r="J15" s="382"/>
      <c r="K15" s="382"/>
      <c r="L15" s="382"/>
      <c r="M15" s="382"/>
      <c r="N15" s="382"/>
      <c r="O15" s="382"/>
      <c r="P15" s="383"/>
    </row>
    <row r="16" spans="1:16">
      <c r="A16" s="381"/>
      <c r="B16" s="591"/>
      <c r="C16" s="592"/>
      <c r="D16" s="593"/>
      <c r="E16" s="593"/>
      <c r="F16" s="594"/>
      <c r="G16" s="590"/>
      <c r="H16" s="384" t="s">
        <v>702</v>
      </c>
      <c r="I16" s="382"/>
      <c r="J16" s="382"/>
      <c r="K16" s="382"/>
      <c r="L16" s="382"/>
      <c r="M16" s="382"/>
      <c r="N16" s="382"/>
      <c r="O16" s="382"/>
      <c r="P16" s="383"/>
    </row>
    <row r="17" spans="1:16">
      <c r="A17" s="381"/>
      <c r="B17" s="591"/>
      <c r="C17" s="592"/>
      <c r="D17" s="593"/>
      <c r="E17" s="593"/>
      <c r="F17" s="594"/>
      <c r="G17" s="590"/>
      <c r="H17" s="385" t="s">
        <v>703</v>
      </c>
      <c r="I17" s="386"/>
      <c r="J17" s="386"/>
      <c r="K17" s="386">
        <v>1500000</v>
      </c>
      <c r="L17" s="386">
        <v>717600</v>
      </c>
      <c r="M17" s="386"/>
      <c r="N17" s="386"/>
      <c r="O17" s="386"/>
      <c r="P17" s="387">
        <v>780000</v>
      </c>
    </row>
    <row r="18" spans="1:16">
      <c r="A18" s="381"/>
      <c r="B18" s="591" t="s">
        <v>487</v>
      </c>
      <c r="C18" s="592" t="s">
        <v>780</v>
      </c>
      <c r="D18" s="593">
        <v>2022</v>
      </c>
      <c r="E18" s="593">
        <v>2022</v>
      </c>
      <c r="F18" s="594">
        <v>5000000</v>
      </c>
      <c r="G18" s="590"/>
      <c r="H18" s="384" t="s">
        <v>700</v>
      </c>
      <c r="I18" s="382"/>
      <c r="J18" s="382"/>
      <c r="K18" s="382"/>
      <c r="L18" s="382"/>
      <c r="M18" s="382"/>
      <c r="N18" s="382"/>
      <c r="O18" s="382"/>
      <c r="P18" s="383"/>
    </row>
    <row r="19" spans="1:16">
      <c r="A19" s="381"/>
      <c r="B19" s="591"/>
      <c r="C19" s="592"/>
      <c r="D19" s="593"/>
      <c r="E19" s="593"/>
      <c r="F19" s="594"/>
      <c r="G19" s="590"/>
      <c r="H19" s="384" t="s">
        <v>701</v>
      </c>
      <c r="I19" s="382"/>
      <c r="J19" s="382"/>
      <c r="K19" s="382">
        <v>5000000</v>
      </c>
      <c r="L19" s="382"/>
      <c r="M19" s="382"/>
      <c r="N19" s="382"/>
      <c r="O19" s="382"/>
      <c r="P19" s="383"/>
    </row>
    <row r="20" spans="1:16">
      <c r="A20" s="381"/>
      <c r="B20" s="591"/>
      <c r="C20" s="592"/>
      <c r="D20" s="593"/>
      <c r="E20" s="593"/>
      <c r="F20" s="594"/>
      <c r="G20" s="590"/>
      <c r="H20" s="384" t="s">
        <v>604</v>
      </c>
      <c r="I20" s="382"/>
      <c r="J20" s="382"/>
      <c r="K20" s="382"/>
      <c r="L20" s="382"/>
      <c r="M20" s="382"/>
      <c r="N20" s="382"/>
      <c r="O20" s="382"/>
      <c r="P20" s="383"/>
    </row>
    <row r="21" spans="1:16">
      <c r="A21" s="381"/>
      <c r="B21" s="591"/>
      <c r="C21" s="592"/>
      <c r="D21" s="593"/>
      <c r="E21" s="593"/>
      <c r="F21" s="594"/>
      <c r="G21" s="590"/>
      <c r="H21" s="384" t="s">
        <v>702</v>
      </c>
      <c r="I21" s="382"/>
      <c r="J21" s="382"/>
      <c r="K21" s="382"/>
      <c r="L21" s="382"/>
      <c r="M21" s="382"/>
      <c r="N21" s="382"/>
      <c r="O21" s="382"/>
      <c r="P21" s="383"/>
    </row>
    <row r="22" spans="1:16">
      <c r="A22" s="381"/>
      <c r="B22" s="591"/>
      <c r="C22" s="592"/>
      <c r="D22" s="593"/>
      <c r="E22" s="593"/>
      <c r="F22" s="594"/>
      <c r="G22" s="590"/>
      <c r="H22" s="385" t="s">
        <v>703</v>
      </c>
      <c r="I22" s="386"/>
      <c r="J22" s="386"/>
      <c r="K22" s="386">
        <v>5000000</v>
      </c>
      <c r="L22" s="386"/>
      <c r="M22" s="386"/>
      <c r="N22" s="386"/>
      <c r="O22" s="386"/>
      <c r="P22" s="387"/>
    </row>
    <row r="23" spans="1:16">
      <c r="A23" s="381"/>
      <c r="B23" s="591" t="s">
        <v>489</v>
      </c>
      <c r="C23" s="592"/>
      <c r="D23" s="593"/>
      <c r="E23" s="593"/>
      <c r="F23" s="594"/>
      <c r="G23" s="590"/>
      <c r="H23" s="384" t="s">
        <v>700</v>
      </c>
      <c r="I23" s="382"/>
      <c r="J23" s="382"/>
      <c r="K23" s="382"/>
      <c r="L23" s="382"/>
      <c r="M23" s="382"/>
      <c r="N23" s="382"/>
      <c r="O23" s="382"/>
      <c r="P23" s="383"/>
    </row>
    <row r="24" spans="1:16">
      <c r="A24" s="381"/>
      <c r="B24" s="591"/>
      <c r="C24" s="592"/>
      <c r="D24" s="593"/>
      <c r="E24" s="593"/>
      <c r="F24" s="594"/>
      <c r="G24" s="590"/>
      <c r="H24" s="384" t="s">
        <v>701</v>
      </c>
      <c r="I24" s="382"/>
      <c r="J24" s="382"/>
      <c r="K24" s="382"/>
      <c r="L24" s="382"/>
      <c r="M24" s="382"/>
      <c r="N24" s="382"/>
      <c r="O24" s="382"/>
      <c r="P24" s="383"/>
    </row>
    <row r="25" spans="1:16">
      <c r="A25" s="381"/>
      <c r="B25" s="591"/>
      <c r="C25" s="592"/>
      <c r="D25" s="593"/>
      <c r="E25" s="593"/>
      <c r="F25" s="594"/>
      <c r="G25" s="590"/>
      <c r="H25" s="384" t="s">
        <v>604</v>
      </c>
      <c r="I25" s="382"/>
      <c r="J25" s="382"/>
      <c r="K25" s="382"/>
      <c r="L25" s="382"/>
      <c r="M25" s="382"/>
      <c r="N25" s="382"/>
      <c r="O25" s="382"/>
      <c r="P25" s="383"/>
    </row>
    <row r="26" spans="1:16">
      <c r="A26" s="381"/>
      <c r="B26" s="591"/>
      <c r="C26" s="592"/>
      <c r="D26" s="593"/>
      <c r="E26" s="593"/>
      <c r="F26" s="594"/>
      <c r="G26" s="590"/>
      <c r="H26" s="384" t="s">
        <v>702</v>
      </c>
      <c r="I26" s="382"/>
      <c r="J26" s="382"/>
      <c r="K26" s="382"/>
      <c r="L26" s="382"/>
      <c r="M26" s="382"/>
      <c r="N26" s="382"/>
      <c r="O26" s="382"/>
      <c r="P26" s="383"/>
    </row>
    <row r="27" spans="1:16">
      <c r="A27" s="381"/>
      <c r="B27" s="591"/>
      <c r="C27" s="592"/>
      <c r="D27" s="593"/>
      <c r="E27" s="593"/>
      <c r="F27" s="594"/>
      <c r="G27" s="590"/>
      <c r="H27" s="385" t="s">
        <v>703</v>
      </c>
      <c r="I27" s="386"/>
      <c r="J27" s="386"/>
      <c r="K27" s="386"/>
      <c r="L27" s="386"/>
      <c r="M27" s="386"/>
      <c r="N27" s="386"/>
      <c r="O27" s="386"/>
      <c r="P27" s="387"/>
    </row>
    <row r="28" spans="1:16">
      <c r="A28" s="381"/>
      <c r="B28" s="591" t="s">
        <v>555</v>
      </c>
      <c r="C28" s="592"/>
      <c r="D28" s="593"/>
      <c r="E28" s="593"/>
      <c r="F28" s="594"/>
      <c r="G28" s="595"/>
      <c r="H28" s="384" t="s">
        <v>700</v>
      </c>
      <c r="I28" s="382"/>
      <c r="J28" s="382"/>
      <c r="K28" s="382"/>
      <c r="L28" s="382"/>
      <c r="M28" s="382"/>
      <c r="N28" s="382"/>
      <c r="O28" s="382"/>
      <c r="P28" s="383"/>
    </row>
    <row r="29" spans="1:16">
      <c r="A29" s="381"/>
      <c r="B29" s="591"/>
      <c r="C29" s="592"/>
      <c r="D29" s="593"/>
      <c r="E29" s="593"/>
      <c r="F29" s="594"/>
      <c r="G29" s="595"/>
      <c r="H29" s="384" t="s">
        <v>701</v>
      </c>
      <c r="I29" s="382"/>
      <c r="J29" s="382"/>
      <c r="K29" s="382"/>
      <c r="L29" s="382"/>
      <c r="M29" s="382"/>
      <c r="N29" s="382"/>
      <c r="O29" s="382"/>
      <c r="P29" s="383"/>
    </row>
    <row r="30" spans="1:16">
      <c r="A30" s="381"/>
      <c r="B30" s="591"/>
      <c r="C30" s="592"/>
      <c r="D30" s="593"/>
      <c r="E30" s="593"/>
      <c r="F30" s="594"/>
      <c r="G30" s="595"/>
      <c r="H30" s="384" t="s">
        <v>604</v>
      </c>
      <c r="I30" s="382"/>
      <c r="J30" s="382"/>
      <c r="K30" s="382"/>
      <c r="L30" s="382"/>
      <c r="M30" s="382"/>
      <c r="N30" s="382"/>
      <c r="O30" s="382"/>
      <c r="P30" s="383"/>
    </row>
    <row r="31" spans="1:16">
      <c r="A31" s="381"/>
      <c r="B31" s="591"/>
      <c r="C31" s="592"/>
      <c r="D31" s="593"/>
      <c r="E31" s="593"/>
      <c r="F31" s="594"/>
      <c r="G31" s="595"/>
      <c r="H31" s="384" t="s">
        <v>702</v>
      </c>
      <c r="I31" s="382"/>
      <c r="J31" s="382"/>
      <c r="K31" s="382"/>
      <c r="L31" s="382"/>
      <c r="M31" s="382"/>
      <c r="N31" s="382"/>
      <c r="O31" s="382"/>
      <c r="P31" s="383"/>
    </row>
    <row r="32" spans="1:16">
      <c r="A32" s="381"/>
      <c r="B32" s="591"/>
      <c r="C32" s="592"/>
      <c r="D32" s="593"/>
      <c r="E32" s="593"/>
      <c r="F32" s="594"/>
      <c r="G32" s="595"/>
      <c r="H32" s="385" t="s">
        <v>703</v>
      </c>
      <c r="I32" s="386"/>
      <c r="J32" s="386"/>
      <c r="K32" s="386"/>
      <c r="L32" s="386"/>
      <c r="M32" s="386"/>
      <c r="N32" s="386"/>
      <c r="O32" s="386"/>
      <c r="P32" s="388"/>
    </row>
    <row r="33" spans="2:16" ht="26.25" customHeight="1">
      <c r="B33" s="596" t="s">
        <v>704</v>
      </c>
      <c r="C33" s="596"/>
      <c r="D33" s="596"/>
      <c r="E33" s="596"/>
      <c r="F33" s="389">
        <f>SUM(F8:F32)</f>
        <v>7700000</v>
      </c>
      <c r="G33" s="389"/>
      <c r="H33" s="390"/>
      <c r="I33" s="391">
        <f t="shared" ref="I33:P33" si="0">SUM(I12+I17+I22+I27+I32)</f>
        <v>1200000</v>
      </c>
      <c r="J33" s="391">
        <f t="shared" si="0"/>
        <v>0</v>
      </c>
      <c r="K33" s="391">
        <f t="shared" si="0"/>
        <v>6500000</v>
      </c>
      <c r="L33" s="391">
        <f t="shared" si="0"/>
        <v>717600</v>
      </c>
      <c r="M33" s="391">
        <f t="shared" si="0"/>
        <v>0</v>
      </c>
      <c r="N33" s="391">
        <f t="shared" si="0"/>
        <v>0</v>
      </c>
      <c r="O33" s="391">
        <f t="shared" si="0"/>
        <v>0</v>
      </c>
      <c r="P33" s="391">
        <f t="shared" si="0"/>
        <v>780000</v>
      </c>
    </row>
    <row r="35" spans="2:16">
      <c r="B35" s="377" t="s">
        <v>705</v>
      </c>
    </row>
    <row r="36" spans="2:16">
      <c r="B36" s="377" t="s">
        <v>706</v>
      </c>
    </row>
  </sheetData>
  <mergeCells count="40">
    <mergeCell ref="G28:G32"/>
    <mergeCell ref="B33:E33"/>
    <mergeCell ref="B28:B32"/>
    <mergeCell ref="C28:C32"/>
    <mergeCell ref="D28:D32"/>
    <mergeCell ref="E28:E32"/>
    <mergeCell ref="F28:F32"/>
    <mergeCell ref="G18:G22"/>
    <mergeCell ref="B23:B27"/>
    <mergeCell ref="C23:C27"/>
    <mergeCell ref="D23:D27"/>
    <mergeCell ref="E23:E27"/>
    <mergeCell ref="F23:F27"/>
    <mergeCell ref="G23:G27"/>
    <mergeCell ref="B18:B22"/>
    <mergeCell ref="C18:C22"/>
    <mergeCell ref="D18:D22"/>
    <mergeCell ref="E18:E22"/>
    <mergeCell ref="F18:F22"/>
    <mergeCell ref="G8:G12"/>
    <mergeCell ref="B13:B17"/>
    <mergeCell ref="C13:C17"/>
    <mergeCell ref="D13:D17"/>
    <mergeCell ref="E13:E17"/>
    <mergeCell ref="F13:F17"/>
    <mergeCell ref="G13:G17"/>
    <mergeCell ref="B8:B12"/>
    <mergeCell ref="C8:C12"/>
    <mergeCell ref="D8:D12"/>
    <mergeCell ref="E8:E12"/>
    <mergeCell ref="F8:F12"/>
    <mergeCell ref="B3:P3"/>
    <mergeCell ref="B6:B7"/>
    <mergeCell ref="C6:C7"/>
    <mergeCell ref="D6:D7"/>
    <mergeCell ref="E6:E7"/>
    <mergeCell ref="F6:F7"/>
    <mergeCell ref="G6:G7"/>
    <mergeCell ref="H6:H7"/>
    <mergeCell ref="I6:P6"/>
  </mergeCells>
  <pageMargins left="0.118055555555556" right="0.118055555555556" top="0.74791666666666701" bottom="0.74791666666666701" header="0.51180555555555496" footer="0.51180555555555496"/>
  <pageSetup paperSize="9" scale="63" firstPageNumber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42"/>
  <sheetViews>
    <sheetView showGridLines="0" workbookViewId="0">
      <selection activeCell="F8" sqref="F8"/>
    </sheetView>
  </sheetViews>
  <sheetFormatPr defaultColWidth="9.140625" defaultRowHeight="12.75"/>
  <cols>
    <col min="1" max="1" width="1.5703125" style="3" customWidth="1"/>
    <col min="2" max="2" width="39.140625" style="3" customWidth="1"/>
    <col min="3" max="6" width="20.7109375" style="3" customWidth="1"/>
    <col min="7" max="1024" width="9.140625" style="3"/>
  </cols>
  <sheetData>
    <row r="1" spans="2:6" ht="15.75">
      <c r="F1" s="200" t="s">
        <v>707</v>
      </c>
    </row>
    <row r="2" spans="2:6" ht="15.75" customHeight="1">
      <c r="B2" s="496" t="s">
        <v>708</v>
      </c>
      <c r="C2" s="496"/>
      <c r="D2" s="496"/>
      <c r="E2" s="496"/>
      <c r="F2" s="496"/>
    </row>
    <row r="3" spans="2:6" ht="40.5" customHeight="1">
      <c r="B3" s="66"/>
      <c r="C3" s="66"/>
      <c r="D3" s="66"/>
      <c r="E3" s="66"/>
      <c r="F3" s="66"/>
    </row>
    <row r="4" spans="2:6" ht="15.75">
      <c r="B4" s="496" t="s">
        <v>781</v>
      </c>
      <c r="C4" s="496"/>
      <c r="D4" s="496"/>
      <c r="E4" s="496"/>
      <c r="F4" s="496"/>
    </row>
    <row r="5" spans="2:6">
      <c r="F5" s="8" t="s">
        <v>480</v>
      </c>
    </row>
    <row r="6" spans="2:6" ht="36" customHeight="1">
      <c r="B6" s="392" t="s">
        <v>709</v>
      </c>
      <c r="C6" s="450" t="s">
        <v>789</v>
      </c>
      <c r="D6" s="450" t="s">
        <v>788</v>
      </c>
      <c r="E6" s="450" t="s">
        <v>787</v>
      </c>
      <c r="F6" s="460" t="s">
        <v>807</v>
      </c>
    </row>
    <row r="7" spans="2:6" ht="30" customHeight="1">
      <c r="B7" s="393" t="s">
        <v>710</v>
      </c>
      <c r="C7" s="394">
        <v>17832212</v>
      </c>
      <c r="D7" s="394">
        <v>18128506</v>
      </c>
      <c r="E7" s="394">
        <v>15521936</v>
      </c>
      <c r="F7" s="394">
        <f>SUM(F10-F9)</f>
        <v>14314259</v>
      </c>
    </row>
    <row r="8" spans="2:6" ht="30" customHeight="1">
      <c r="B8" s="393" t="s">
        <v>711</v>
      </c>
      <c r="C8" s="395"/>
      <c r="D8" s="395"/>
      <c r="E8" s="395"/>
      <c r="F8" s="395"/>
    </row>
    <row r="9" spans="2:6" ht="30" customHeight="1">
      <c r="B9" s="396" t="s">
        <v>712</v>
      </c>
      <c r="C9" s="397">
        <v>43569890</v>
      </c>
      <c r="D9" s="397">
        <v>51348974</v>
      </c>
      <c r="E9" s="397">
        <v>48742404</v>
      </c>
      <c r="F9" s="397">
        <v>47878082</v>
      </c>
    </row>
    <row r="10" spans="2:6" ht="13.5" customHeight="1">
      <c r="B10" s="597" t="s">
        <v>582</v>
      </c>
      <c r="C10" s="598">
        <v>61402102</v>
      </c>
      <c r="D10" s="598">
        <v>69477480</v>
      </c>
      <c r="E10" s="598">
        <v>64264340</v>
      </c>
      <c r="F10" s="598">
        <v>62192341</v>
      </c>
    </row>
    <row r="11" spans="2:6" ht="15" customHeight="1">
      <c r="B11" s="597"/>
      <c r="C11" s="598"/>
      <c r="D11" s="598"/>
      <c r="E11" s="598"/>
      <c r="F11" s="598"/>
    </row>
    <row r="12" spans="2:6">
      <c r="B12" s="398" t="s">
        <v>713</v>
      </c>
    </row>
    <row r="13" spans="2:6">
      <c r="B13" s="66"/>
    </row>
    <row r="14" spans="2:6" ht="15.75">
      <c r="B14" s="496" t="s">
        <v>782</v>
      </c>
      <c r="C14" s="496"/>
      <c r="D14" s="496"/>
      <c r="E14" s="496"/>
      <c r="F14" s="496"/>
    </row>
    <row r="15" spans="2:6">
      <c r="F15" s="8" t="s">
        <v>480</v>
      </c>
    </row>
    <row r="16" spans="2:6" ht="36" customHeight="1">
      <c r="B16" s="392" t="s">
        <v>714</v>
      </c>
      <c r="C16" s="450" t="s">
        <v>789</v>
      </c>
      <c r="D16" s="450" t="s">
        <v>788</v>
      </c>
      <c r="E16" s="450" t="s">
        <v>787</v>
      </c>
      <c r="F16" s="460" t="s">
        <v>807</v>
      </c>
    </row>
    <row r="17" spans="1:7" ht="30" customHeight="1">
      <c r="B17" s="393" t="s">
        <v>710</v>
      </c>
      <c r="C17" s="394">
        <v>13067192</v>
      </c>
      <c r="D17" s="394">
        <v>14815165</v>
      </c>
      <c r="E17" s="394">
        <v>10428033</v>
      </c>
      <c r="F17" s="394">
        <v>9912944</v>
      </c>
    </row>
    <row r="18" spans="1:7" ht="30" customHeight="1">
      <c r="B18" s="393" t="s">
        <v>711</v>
      </c>
      <c r="C18" s="399"/>
      <c r="D18" s="399"/>
      <c r="E18" s="399"/>
      <c r="F18" s="399"/>
    </row>
    <row r="19" spans="1:7" ht="30" customHeight="1">
      <c r="B19" s="396" t="s">
        <v>712</v>
      </c>
      <c r="C19" s="397"/>
      <c r="D19" s="397"/>
      <c r="E19" s="397"/>
      <c r="F19" s="397"/>
    </row>
    <row r="20" spans="1:7" ht="13.5" customHeight="1">
      <c r="B20" s="597" t="s">
        <v>582</v>
      </c>
      <c r="C20" s="598">
        <v>13067192</v>
      </c>
      <c r="D20" s="598">
        <v>14815165</v>
      </c>
      <c r="E20" s="598">
        <v>10428033</v>
      </c>
      <c r="F20" s="598">
        <v>9912944</v>
      </c>
    </row>
    <row r="21" spans="1:7" ht="15" customHeight="1">
      <c r="B21" s="597"/>
      <c r="C21" s="598"/>
      <c r="D21" s="598"/>
      <c r="E21" s="598"/>
      <c r="F21" s="598"/>
    </row>
    <row r="22" spans="1:7" ht="15" customHeight="1">
      <c r="B22" s="398" t="s">
        <v>713</v>
      </c>
      <c r="C22" s="400"/>
      <c r="D22" s="400"/>
      <c r="E22" s="400"/>
      <c r="F22" s="400"/>
    </row>
    <row r="23" spans="1:7" ht="10.5" customHeight="1">
      <c r="B23" s="401"/>
      <c r="C23" s="400"/>
      <c r="D23" s="400"/>
      <c r="E23" s="400"/>
      <c r="F23" s="400"/>
    </row>
    <row r="24" spans="1:7" ht="15" customHeight="1">
      <c r="B24" s="599" t="s">
        <v>715</v>
      </c>
      <c r="C24" s="599"/>
      <c r="D24" s="599"/>
      <c r="E24" s="599"/>
      <c r="F24" s="599"/>
    </row>
    <row r="25" spans="1:7">
      <c r="B25" s="66"/>
      <c r="E25" s="238"/>
      <c r="F25" s="8" t="s">
        <v>480</v>
      </c>
    </row>
    <row r="26" spans="1:7" ht="48" customHeight="1">
      <c r="B26" s="402"/>
      <c r="C26" s="403" t="s">
        <v>716</v>
      </c>
      <c r="D26" s="404" t="s">
        <v>717</v>
      </c>
      <c r="E26" s="405" t="s">
        <v>718</v>
      </c>
      <c r="F26" s="191" t="s">
        <v>717</v>
      </c>
    </row>
    <row r="27" spans="1:7" ht="34.5" customHeight="1">
      <c r="A27" s="58"/>
      <c r="B27" s="406" t="s">
        <v>719</v>
      </c>
      <c r="C27" s="407"/>
      <c r="D27" s="408"/>
      <c r="E27" s="409"/>
      <c r="F27" s="407"/>
    </row>
    <row r="28" spans="1:7">
      <c r="B28" s="66" t="s">
        <v>713</v>
      </c>
    </row>
    <row r="29" spans="1:7">
      <c r="B29" s="410"/>
      <c r="C29" s="410"/>
      <c r="D29" s="410"/>
      <c r="E29" s="410"/>
      <c r="F29" s="8" t="s">
        <v>480</v>
      </c>
      <c r="G29" s="66"/>
    </row>
    <row r="30" spans="1:7" ht="36.75" customHeight="1">
      <c r="B30" s="543" t="s">
        <v>720</v>
      </c>
      <c r="C30" s="543"/>
      <c r="D30" s="543"/>
      <c r="E30" s="543"/>
      <c r="F30" s="411" t="s">
        <v>721</v>
      </c>
      <c r="G30" s="313"/>
    </row>
    <row r="31" spans="1:7" ht="40.5" customHeight="1">
      <c r="B31" s="600"/>
      <c r="C31" s="600"/>
      <c r="D31" s="600"/>
      <c r="E31" s="600"/>
      <c r="F31" s="412"/>
      <c r="G31" s="66"/>
    </row>
    <row r="32" spans="1:7" ht="40.5" customHeight="1">
      <c r="B32" s="601"/>
      <c r="C32" s="601"/>
      <c r="D32" s="601"/>
      <c r="E32" s="601"/>
      <c r="F32" s="413"/>
      <c r="G32" s="66"/>
    </row>
    <row r="33" spans="2:7" ht="40.5" customHeight="1">
      <c r="B33" s="602"/>
      <c r="C33" s="602"/>
      <c r="D33" s="602"/>
      <c r="E33" s="602"/>
      <c r="F33" s="413"/>
      <c r="G33" s="66"/>
    </row>
    <row r="34" spans="2:7" ht="40.5" customHeight="1">
      <c r="B34" s="604"/>
      <c r="C34" s="604"/>
      <c r="D34" s="604"/>
      <c r="E34" s="604"/>
      <c r="F34" s="413"/>
      <c r="G34" s="66"/>
    </row>
    <row r="35" spans="2:7" ht="40.5" customHeight="1">
      <c r="B35" s="604"/>
      <c r="C35" s="604"/>
      <c r="D35" s="604"/>
      <c r="E35" s="604"/>
      <c r="F35" s="413"/>
      <c r="G35" s="66"/>
    </row>
    <row r="36" spans="2:7" ht="40.5" customHeight="1">
      <c r="B36" s="604"/>
      <c r="C36" s="604"/>
      <c r="D36" s="604"/>
      <c r="E36" s="604"/>
      <c r="F36" s="413"/>
      <c r="G36" s="66"/>
    </row>
    <row r="37" spans="2:7" ht="40.5" customHeight="1">
      <c r="B37" s="604"/>
      <c r="C37" s="604"/>
      <c r="D37" s="604"/>
      <c r="E37" s="604"/>
      <c r="F37" s="413"/>
      <c r="G37" s="66"/>
    </row>
    <row r="38" spans="2:7" ht="40.5" customHeight="1">
      <c r="B38" s="605"/>
      <c r="C38" s="605"/>
      <c r="D38" s="605"/>
      <c r="E38" s="605"/>
      <c r="F38" s="414"/>
      <c r="G38" s="66"/>
    </row>
    <row r="39" spans="2:7" ht="3" customHeight="1">
      <c r="F39" s="66"/>
      <c r="G39" s="66"/>
    </row>
    <row r="40" spans="2:7" ht="12.75" customHeight="1">
      <c r="B40" s="603" t="s">
        <v>722</v>
      </c>
      <c r="C40" s="603"/>
      <c r="D40" s="603"/>
      <c r="E40" s="603"/>
      <c r="F40" s="603"/>
      <c r="G40" s="66"/>
    </row>
    <row r="41" spans="2:7" ht="26.25" customHeight="1">
      <c r="B41" s="603"/>
      <c r="C41" s="603"/>
      <c r="D41" s="603"/>
      <c r="E41" s="603"/>
      <c r="F41" s="603"/>
      <c r="G41" s="66"/>
    </row>
    <row r="42" spans="2:7" ht="15">
      <c r="B42" s="415" t="s">
        <v>723</v>
      </c>
    </row>
  </sheetData>
  <mergeCells count="24">
    <mergeCell ref="B40:F41"/>
    <mergeCell ref="B34:E34"/>
    <mergeCell ref="B35:E35"/>
    <mergeCell ref="B36:E36"/>
    <mergeCell ref="B37:E37"/>
    <mergeCell ref="B38:E38"/>
    <mergeCell ref="B24:F24"/>
    <mergeCell ref="B30:E30"/>
    <mergeCell ref="B31:E31"/>
    <mergeCell ref="B32:E32"/>
    <mergeCell ref="B33:E33"/>
    <mergeCell ref="B14:F14"/>
    <mergeCell ref="B20:B21"/>
    <mergeCell ref="C20:C21"/>
    <mergeCell ref="D20:D21"/>
    <mergeCell ref="E20:E21"/>
    <mergeCell ref="F20:F21"/>
    <mergeCell ref="B2:F2"/>
    <mergeCell ref="B4:F4"/>
    <mergeCell ref="B10:B11"/>
    <mergeCell ref="C10:C11"/>
    <mergeCell ref="D10:D11"/>
    <mergeCell ref="E10:E11"/>
    <mergeCell ref="F10:F11"/>
  </mergeCells>
  <pageMargins left="0.31527777777777799" right="0.31527777777777799" top="0.35416666666666702" bottom="0.35416666666666702" header="0.51180555555555496" footer="0.51180555555555496"/>
  <pageSetup paperSize="9" scale="75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145"/>
  <sheetViews>
    <sheetView showGridLines="0" topLeftCell="A124" workbookViewId="0">
      <selection activeCell="H143" sqref="H143"/>
    </sheetView>
  </sheetViews>
  <sheetFormatPr defaultColWidth="9.140625" defaultRowHeight="15.75"/>
  <cols>
    <col min="1" max="1" width="1.5703125" style="3" customWidth="1"/>
    <col min="2" max="2" width="21.7109375" style="3" customWidth="1"/>
    <col min="3" max="3" width="45.7109375" style="3" customWidth="1"/>
    <col min="4" max="4" width="7.5703125" style="3" customWidth="1"/>
    <col min="5" max="6" width="18.28515625" style="2" customWidth="1"/>
    <col min="7" max="7" width="18.28515625" style="443" customWidth="1"/>
    <col min="8" max="8" width="18.28515625" style="2" customWidth="1"/>
    <col min="9" max="9" width="16.5703125" style="3" customWidth="1"/>
    <col min="10" max="256" width="9.140625" style="3"/>
    <col min="257" max="257" width="2.7109375" style="3" customWidth="1"/>
    <col min="258" max="258" width="21.7109375" style="3" customWidth="1"/>
    <col min="259" max="259" width="45.7109375" style="3" customWidth="1"/>
    <col min="260" max="260" width="7.5703125" style="3" customWidth="1"/>
    <col min="261" max="264" width="15.7109375" style="3" customWidth="1"/>
    <col min="265" max="512" width="9.140625" style="3"/>
    <col min="513" max="513" width="2.7109375" style="3" customWidth="1"/>
    <col min="514" max="514" width="21.7109375" style="3" customWidth="1"/>
    <col min="515" max="515" width="45.7109375" style="3" customWidth="1"/>
    <col min="516" max="516" width="7.5703125" style="3" customWidth="1"/>
    <col min="517" max="520" width="15.7109375" style="3" customWidth="1"/>
    <col min="521" max="768" width="9.140625" style="3"/>
    <col min="769" max="769" width="2.7109375" style="3" customWidth="1"/>
    <col min="770" max="770" width="21.7109375" style="3" customWidth="1"/>
    <col min="771" max="771" width="45.7109375" style="3" customWidth="1"/>
    <col min="772" max="772" width="7.5703125" style="3" customWidth="1"/>
    <col min="773" max="776" width="15.7109375" style="3" customWidth="1"/>
    <col min="777" max="1024" width="9.140625" style="3"/>
  </cols>
  <sheetData>
    <row r="1" spans="1:12" ht="12.75" customHeight="1">
      <c r="H1" s="5"/>
      <c r="I1" s="5" t="s">
        <v>103</v>
      </c>
    </row>
    <row r="2" spans="1:12" ht="17.25" customHeight="1">
      <c r="B2" s="461" t="s">
        <v>790</v>
      </c>
      <c r="C2" s="461"/>
      <c r="D2" s="461"/>
      <c r="E2" s="461"/>
      <c r="F2" s="461"/>
      <c r="G2" s="461"/>
      <c r="H2" s="461"/>
      <c r="I2" s="461"/>
    </row>
    <row r="3" spans="1:12" s="3" customFormat="1" ht="12" customHeight="1">
      <c r="G3" s="444"/>
      <c r="H3" s="8"/>
      <c r="I3" s="8" t="s">
        <v>2</v>
      </c>
    </row>
    <row r="4" spans="1:12" ht="24" customHeight="1">
      <c r="B4" s="489" t="s">
        <v>3</v>
      </c>
      <c r="C4" s="490" t="s">
        <v>4</v>
      </c>
      <c r="D4" s="491" t="s">
        <v>5</v>
      </c>
      <c r="E4" s="465" t="s">
        <v>724</v>
      </c>
      <c r="F4" s="466" t="s">
        <v>725</v>
      </c>
      <c r="G4" s="467" t="s">
        <v>791</v>
      </c>
      <c r="H4" s="467"/>
      <c r="I4" s="468" t="s">
        <v>792</v>
      </c>
    </row>
    <row r="5" spans="1:12" ht="28.5" customHeight="1">
      <c r="B5" s="489"/>
      <c r="C5" s="490"/>
      <c r="D5" s="491"/>
      <c r="E5" s="465"/>
      <c r="F5" s="466"/>
      <c r="G5" s="445" t="s">
        <v>6</v>
      </c>
      <c r="H5" s="14" t="s">
        <v>7</v>
      </c>
      <c r="I5" s="468"/>
    </row>
    <row r="6" spans="1:12" ht="12.75" customHeight="1">
      <c r="B6" s="48">
        <v>1</v>
      </c>
      <c r="C6" s="49">
        <v>2</v>
      </c>
      <c r="D6" s="50">
        <v>3</v>
      </c>
      <c r="E6" s="51">
        <v>4</v>
      </c>
      <c r="F6" s="52">
        <v>5</v>
      </c>
      <c r="G6" s="446">
        <v>6</v>
      </c>
      <c r="H6" s="21">
        <v>7</v>
      </c>
      <c r="I6" s="22">
        <v>8</v>
      </c>
    </row>
    <row r="7" spans="1:12" ht="20.100000000000001" customHeight="1">
      <c r="B7" s="53"/>
      <c r="C7" s="39" t="s">
        <v>104</v>
      </c>
      <c r="D7" s="54"/>
      <c r="E7" s="55"/>
      <c r="F7" s="56"/>
      <c r="G7" s="447"/>
      <c r="H7" s="56"/>
      <c r="I7" s="57"/>
    </row>
    <row r="8" spans="1:12" ht="20.100000000000001" customHeight="1">
      <c r="A8" s="58"/>
      <c r="B8" s="59" t="s">
        <v>105</v>
      </c>
      <c r="C8" s="39" t="s">
        <v>106</v>
      </c>
      <c r="D8" s="60" t="s">
        <v>107</v>
      </c>
      <c r="E8" s="61"/>
      <c r="F8" s="62"/>
      <c r="G8" s="448"/>
      <c r="H8" s="63"/>
      <c r="I8" s="64" t="str">
        <f t="shared" ref="I8:I39" si="0">IFERROR(H8/G8,"  ")</f>
        <v xml:space="preserve">  </v>
      </c>
    </row>
    <row r="9" spans="1:12" ht="20.100000000000001" customHeight="1">
      <c r="A9" s="58"/>
      <c r="B9" s="492"/>
      <c r="C9" s="40" t="s">
        <v>108</v>
      </c>
      <c r="D9" s="493" t="s">
        <v>109</v>
      </c>
      <c r="E9" s="483">
        <v>30381</v>
      </c>
      <c r="F9" s="487">
        <v>34029</v>
      </c>
      <c r="G9" s="487">
        <v>34029</v>
      </c>
      <c r="H9" s="494">
        <v>27629</v>
      </c>
      <c r="I9" s="486">
        <f t="shared" si="0"/>
        <v>0.8119251226894707</v>
      </c>
    </row>
    <row r="10" spans="1:12" ht="13.5" customHeight="1">
      <c r="A10" s="58"/>
      <c r="B10" s="492"/>
      <c r="C10" s="41" t="s">
        <v>110</v>
      </c>
      <c r="D10" s="493"/>
      <c r="E10" s="483"/>
      <c r="F10" s="487"/>
      <c r="G10" s="487"/>
      <c r="H10" s="495"/>
      <c r="I10" s="486" t="str">
        <f t="shared" si="0"/>
        <v xml:space="preserve">  </v>
      </c>
    </row>
    <row r="11" spans="1:12" ht="20.100000000000001" customHeight="1">
      <c r="A11" s="58"/>
      <c r="B11" s="492" t="s">
        <v>111</v>
      </c>
      <c r="C11" s="65" t="s">
        <v>112</v>
      </c>
      <c r="D11" s="493" t="s">
        <v>113</v>
      </c>
      <c r="E11" s="483">
        <v>38</v>
      </c>
      <c r="F11" s="487"/>
      <c r="G11" s="487"/>
      <c r="H11" s="494"/>
      <c r="I11" s="486" t="str">
        <f t="shared" si="0"/>
        <v xml:space="preserve">  </v>
      </c>
      <c r="L11" s="66"/>
    </row>
    <row r="12" spans="1:12" ht="12.75" customHeight="1">
      <c r="A12" s="58"/>
      <c r="B12" s="492"/>
      <c r="C12" s="67" t="s">
        <v>114</v>
      </c>
      <c r="D12" s="493"/>
      <c r="E12" s="483"/>
      <c r="F12" s="487"/>
      <c r="G12" s="487"/>
      <c r="H12" s="495"/>
      <c r="I12" s="486" t="str">
        <f t="shared" si="0"/>
        <v xml:space="preserve">  </v>
      </c>
    </row>
    <row r="13" spans="1:12" ht="20.100000000000001" customHeight="1">
      <c r="A13" s="58"/>
      <c r="B13" s="59" t="s">
        <v>115</v>
      </c>
      <c r="C13" s="28" t="s">
        <v>116</v>
      </c>
      <c r="D13" s="60" t="s">
        <v>117</v>
      </c>
      <c r="E13" s="30"/>
      <c r="F13" s="31"/>
      <c r="G13" s="453"/>
      <c r="H13" s="442"/>
      <c r="I13" s="33" t="str">
        <f t="shared" si="0"/>
        <v xml:space="preserve">  </v>
      </c>
    </row>
    <row r="14" spans="1:12" ht="25.5" customHeight="1">
      <c r="A14" s="58"/>
      <c r="B14" s="59" t="s">
        <v>118</v>
      </c>
      <c r="C14" s="28" t="s">
        <v>119</v>
      </c>
      <c r="D14" s="60" t="s">
        <v>120</v>
      </c>
      <c r="E14" s="30">
        <v>38</v>
      </c>
      <c r="F14" s="31"/>
      <c r="G14" s="453"/>
      <c r="H14" s="442"/>
      <c r="I14" s="33" t="str">
        <f t="shared" si="0"/>
        <v xml:space="preserve">  </v>
      </c>
    </row>
    <row r="15" spans="1:12" ht="20.100000000000001" customHeight="1">
      <c r="A15" s="58"/>
      <c r="B15" s="59" t="s">
        <v>121</v>
      </c>
      <c r="C15" s="28" t="s">
        <v>122</v>
      </c>
      <c r="D15" s="60" t="s">
        <v>123</v>
      </c>
      <c r="E15" s="30"/>
      <c r="F15" s="31"/>
      <c r="G15" s="453"/>
      <c r="H15" s="442"/>
      <c r="I15" s="33" t="str">
        <f t="shared" si="0"/>
        <v xml:space="preserve">  </v>
      </c>
    </row>
    <row r="16" spans="1:12" ht="25.5" customHeight="1">
      <c r="A16" s="58"/>
      <c r="B16" s="59" t="s">
        <v>124</v>
      </c>
      <c r="C16" s="28" t="s">
        <v>125</v>
      </c>
      <c r="D16" s="60" t="s">
        <v>126</v>
      </c>
      <c r="E16" s="30"/>
      <c r="F16" s="31"/>
      <c r="G16" s="453"/>
      <c r="H16" s="442"/>
      <c r="I16" s="33" t="str">
        <f t="shared" si="0"/>
        <v xml:space="preserve">  </v>
      </c>
    </row>
    <row r="17" spans="1:9" ht="20.100000000000001" customHeight="1">
      <c r="A17" s="58"/>
      <c r="B17" s="59" t="s">
        <v>127</v>
      </c>
      <c r="C17" s="28" t="s">
        <v>128</v>
      </c>
      <c r="D17" s="60" t="s">
        <v>129</v>
      </c>
      <c r="E17" s="30"/>
      <c r="F17" s="31"/>
      <c r="G17" s="453"/>
      <c r="H17" s="442"/>
      <c r="I17" s="33" t="str">
        <f t="shared" si="0"/>
        <v xml:space="preserve">  </v>
      </c>
    </row>
    <row r="18" spans="1:9" ht="20.100000000000001" customHeight="1">
      <c r="A18" s="58"/>
      <c r="B18" s="492" t="s">
        <v>130</v>
      </c>
      <c r="C18" s="65" t="s">
        <v>131</v>
      </c>
      <c r="D18" s="493" t="s">
        <v>132</v>
      </c>
      <c r="E18" s="483">
        <v>30343</v>
      </c>
      <c r="F18" s="487">
        <v>34029</v>
      </c>
      <c r="G18" s="487">
        <v>34029</v>
      </c>
      <c r="H18" s="494">
        <v>27629</v>
      </c>
      <c r="I18" s="486">
        <f t="shared" si="0"/>
        <v>0.8119251226894707</v>
      </c>
    </row>
    <row r="19" spans="1:9" ht="12.75" customHeight="1">
      <c r="A19" s="58"/>
      <c r="B19" s="492"/>
      <c r="C19" s="67" t="s">
        <v>133</v>
      </c>
      <c r="D19" s="493"/>
      <c r="E19" s="483"/>
      <c r="F19" s="487"/>
      <c r="G19" s="487"/>
      <c r="H19" s="495"/>
      <c r="I19" s="486" t="str">
        <f t="shared" si="0"/>
        <v xml:space="preserve">  </v>
      </c>
    </row>
    <row r="20" spans="1:9" ht="20.100000000000001" customHeight="1">
      <c r="A20" s="58"/>
      <c r="B20" s="59" t="s">
        <v>134</v>
      </c>
      <c r="C20" s="28" t="s">
        <v>135</v>
      </c>
      <c r="D20" s="60" t="s">
        <v>136</v>
      </c>
      <c r="E20" s="30">
        <v>331</v>
      </c>
      <c r="F20" s="31">
        <v>321</v>
      </c>
      <c r="G20" s="453">
        <v>321</v>
      </c>
      <c r="H20" s="442">
        <v>809</v>
      </c>
      <c r="I20" s="33">
        <f t="shared" si="0"/>
        <v>2.5202492211838008</v>
      </c>
    </row>
    <row r="21" spans="1:9" ht="20.100000000000001" customHeight="1">
      <c r="B21" s="68" t="s">
        <v>137</v>
      </c>
      <c r="C21" s="28" t="s">
        <v>138</v>
      </c>
      <c r="D21" s="60" t="s">
        <v>139</v>
      </c>
      <c r="E21" s="30">
        <v>26725</v>
      </c>
      <c r="F21" s="31">
        <v>9280</v>
      </c>
      <c r="G21" s="453">
        <v>9280</v>
      </c>
      <c r="H21" s="442">
        <v>23225</v>
      </c>
      <c r="I21" s="33">
        <f t="shared" si="0"/>
        <v>2.5026939655172415</v>
      </c>
    </row>
    <row r="22" spans="1:9" ht="20.100000000000001" customHeight="1">
      <c r="B22" s="68" t="s">
        <v>140</v>
      </c>
      <c r="C22" s="28" t="s">
        <v>141</v>
      </c>
      <c r="D22" s="60" t="s">
        <v>142</v>
      </c>
      <c r="E22" s="30"/>
      <c r="F22" s="31"/>
      <c r="G22" s="453"/>
      <c r="H22" s="442"/>
      <c r="I22" s="33" t="str">
        <f t="shared" si="0"/>
        <v xml:space="preserve">  </v>
      </c>
    </row>
    <row r="23" spans="1:9" ht="25.5" customHeight="1">
      <c r="B23" s="68" t="s">
        <v>143</v>
      </c>
      <c r="C23" s="28" t="s">
        <v>144</v>
      </c>
      <c r="D23" s="60" t="s">
        <v>145</v>
      </c>
      <c r="E23" s="30">
        <v>1055</v>
      </c>
      <c r="F23" s="31">
        <v>22436</v>
      </c>
      <c r="G23" s="453">
        <v>22436</v>
      </c>
      <c r="H23" s="442">
        <v>1055</v>
      </c>
      <c r="I23" s="33">
        <f t="shared" si="0"/>
        <v>4.7022642182207169E-2</v>
      </c>
    </row>
    <row r="24" spans="1:9" ht="25.5" customHeight="1">
      <c r="B24" s="68" t="s">
        <v>146</v>
      </c>
      <c r="C24" s="28" t="s">
        <v>147</v>
      </c>
      <c r="D24" s="60" t="s">
        <v>148</v>
      </c>
      <c r="E24" s="30">
        <v>2232</v>
      </c>
      <c r="F24" s="31">
        <v>1992</v>
      </c>
      <c r="G24" s="453">
        <v>1992</v>
      </c>
      <c r="H24" s="442">
        <v>2540</v>
      </c>
      <c r="I24" s="33">
        <f t="shared" si="0"/>
        <v>1.2751004016064258</v>
      </c>
    </row>
    <row r="25" spans="1:9" ht="25.5" customHeight="1">
      <c r="B25" s="68" t="s">
        <v>149</v>
      </c>
      <c r="C25" s="28" t="s">
        <v>150</v>
      </c>
      <c r="D25" s="60" t="s">
        <v>151</v>
      </c>
      <c r="E25" s="30"/>
      <c r="F25" s="31"/>
      <c r="G25" s="453"/>
      <c r="H25" s="442"/>
      <c r="I25" s="33" t="str">
        <f t="shared" si="0"/>
        <v xml:space="preserve">  </v>
      </c>
    </row>
    <row r="26" spans="1:9" ht="25.5" customHeight="1">
      <c r="B26" s="68" t="s">
        <v>149</v>
      </c>
      <c r="C26" s="28" t="s">
        <v>152</v>
      </c>
      <c r="D26" s="60" t="s">
        <v>153</v>
      </c>
      <c r="E26" s="30"/>
      <c r="F26" s="31"/>
      <c r="G26" s="453"/>
      <c r="H26" s="442"/>
      <c r="I26" s="33" t="str">
        <f t="shared" si="0"/>
        <v xml:space="preserve">  </v>
      </c>
    </row>
    <row r="27" spans="1:9" ht="20.100000000000001" customHeight="1">
      <c r="A27" s="58"/>
      <c r="B27" s="59" t="s">
        <v>154</v>
      </c>
      <c r="C27" s="28" t="s">
        <v>155</v>
      </c>
      <c r="D27" s="60" t="s">
        <v>156</v>
      </c>
      <c r="E27" s="30"/>
      <c r="F27" s="31"/>
      <c r="G27" s="453"/>
      <c r="H27" s="442"/>
      <c r="I27" s="33" t="str">
        <f t="shared" si="0"/>
        <v xml:space="preserve">  </v>
      </c>
    </row>
    <row r="28" spans="1:9" ht="25.5" customHeight="1">
      <c r="A28" s="58"/>
      <c r="B28" s="492" t="s">
        <v>157</v>
      </c>
      <c r="C28" s="65" t="s">
        <v>158</v>
      </c>
      <c r="D28" s="493" t="s">
        <v>159</v>
      </c>
      <c r="E28" s="483"/>
      <c r="F28" s="487"/>
      <c r="G28" s="487"/>
      <c r="H28" s="494"/>
      <c r="I28" s="486" t="str">
        <f t="shared" si="0"/>
        <v xml:space="preserve">  </v>
      </c>
    </row>
    <row r="29" spans="1:9" ht="22.5" customHeight="1">
      <c r="A29" s="58"/>
      <c r="B29" s="492"/>
      <c r="C29" s="67" t="s">
        <v>160</v>
      </c>
      <c r="D29" s="493"/>
      <c r="E29" s="483"/>
      <c r="F29" s="487"/>
      <c r="G29" s="487"/>
      <c r="H29" s="495"/>
      <c r="I29" s="486" t="str">
        <f t="shared" si="0"/>
        <v xml:space="preserve">  </v>
      </c>
    </row>
    <row r="30" spans="1:9" ht="25.5" customHeight="1">
      <c r="A30" s="58"/>
      <c r="B30" s="59" t="s">
        <v>161</v>
      </c>
      <c r="C30" s="28" t="s">
        <v>162</v>
      </c>
      <c r="D30" s="60" t="s">
        <v>163</v>
      </c>
      <c r="E30" s="30"/>
      <c r="F30" s="31"/>
      <c r="G30" s="453"/>
      <c r="H30" s="442"/>
      <c r="I30" s="33" t="str">
        <f t="shared" si="0"/>
        <v xml:space="preserve">  </v>
      </c>
    </row>
    <row r="31" spans="1:9" ht="25.5" customHeight="1">
      <c r="B31" s="68" t="s">
        <v>164</v>
      </c>
      <c r="C31" s="28" t="s">
        <v>165</v>
      </c>
      <c r="D31" s="60" t="s">
        <v>166</v>
      </c>
      <c r="E31" s="30"/>
      <c r="F31" s="31"/>
      <c r="G31" s="453"/>
      <c r="H31" s="442"/>
      <c r="I31" s="33" t="str">
        <f t="shared" si="0"/>
        <v xml:space="preserve">  </v>
      </c>
    </row>
    <row r="32" spans="1:9" ht="35.25" customHeight="1">
      <c r="B32" s="68" t="s">
        <v>167</v>
      </c>
      <c r="C32" s="28" t="s">
        <v>168</v>
      </c>
      <c r="D32" s="60" t="s">
        <v>169</v>
      </c>
      <c r="E32" s="30"/>
      <c r="F32" s="31"/>
      <c r="G32" s="453"/>
      <c r="H32" s="442"/>
      <c r="I32" s="33" t="str">
        <f t="shared" si="0"/>
        <v xml:space="preserve">  </v>
      </c>
    </row>
    <row r="33" spans="1:9" ht="35.25" customHeight="1">
      <c r="B33" s="68" t="s">
        <v>170</v>
      </c>
      <c r="C33" s="28" t="s">
        <v>171</v>
      </c>
      <c r="D33" s="60" t="s">
        <v>172</v>
      </c>
      <c r="E33" s="30"/>
      <c r="F33" s="31"/>
      <c r="G33" s="453"/>
      <c r="H33" s="442"/>
      <c r="I33" s="33" t="str">
        <f t="shared" si="0"/>
        <v xml:space="preserve">  </v>
      </c>
    </row>
    <row r="34" spans="1:9" ht="25.5" customHeight="1">
      <c r="B34" s="68" t="s">
        <v>173</v>
      </c>
      <c r="C34" s="28" t="s">
        <v>174</v>
      </c>
      <c r="D34" s="60" t="s">
        <v>175</v>
      </c>
      <c r="E34" s="30"/>
      <c r="F34" s="31"/>
      <c r="G34" s="453"/>
      <c r="H34" s="442"/>
      <c r="I34" s="33" t="str">
        <f t="shared" si="0"/>
        <v xml:space="preserve">  </v>
      </c>
    </row>
    <row r="35" spans="1:9" ht="25.5" customHeight="1">
      <c r="B35" s="68" t="s">
        <v>173</v>
      </c>
      <c r="C35" s="28" t="s">
        <v>176</v>
      </c>
      <c r="D35" s="60" t="s">
        <v>177</v>
      </c>
      <c r="E35" s="30"/>
      <c r="F35" s="31"/>
      <c r="G35" s="453"/>
      <c r="H35" s="442"/>
      <c r="I35" s="33" t="str">
        <f t="shared" si="0"/>
        <v xml:space="preserve">  </v>
      </c>
    </row>
    <row r="36" spans="1:9" ht="39" customHeight="1">
      <c r="B36" s="68" t="s">
        <v>178</v>
      </c>
      <c r="C36" s="28" t="s">
        <v>179</v>
      </c>
      <c r="D36" s="60" t="s">
        <v>180</v>
      </c>
      <c r="E36" s="30"/>
      <c r="F36" s="31"/>
      <c r="G36" s="453"/>
      <c r="H36" s="442"/>
      <c r="I36" s="33" t="str">
        <f t="shared" si="0"/>
        <v xml:space="preserve">  </v>
      </c>
    </row>
    <row r="37" spans="1:9" ht="25.5" customHeight="1">
      <c r="B37" s="68" t="s">
        <v>181</v>
      </c>
      <c r="C37" s="28" t="s">
        <v>182</v>
      </c>
      <c r="D37" s="60" t="s">
        <v>183</v>
      </c>
      <c r="E37" s="30"/>
      <c r="F37" s="31"/>
      <c r="G37" s="453"/>
      <c r="H37" s="442"/>
      <c r="I37" s="33" t="str">
        <f t="shared" si="0"/>
        <v xml:space="preserve">  </v>
      </c>
    </row>
    <row r="38" spans="1:9" ht="25.5" customHeight="1">
      <c r="B38" s="68" t="s">
        <v>184</v>
      </c>
      <c r="C38" s="28" t="s">
        <v>185</v>
      </c>
      <c r="D38" s="60" t="s">
        <v>186</v>
      </c>
      <c r="E38" s="30"/>
      <c r="F38" s="31"/>
      <c r="G38" s="453"/>
      <c r="H38" s="442"/>
      <c r="I38" s="33" t="str">
        <f t="shared" si="0"/>
        <v xml:space="preserve">  </v>
      </c>
    </row>
    <row r="39" spans="1:9" ht="25.5" customHeight="1">
      <c r="B39" s="68" t="s">
        <v>187</v>
      </c>
      <c r="C39" s="28" t="s">
        <v>188</v>
      </c>
      <c r="D39" s="60" t="s">
        <v>189</v>
      </c>
      <c r="E39" s="30"/>
      <c r="F39" s="31"/>
      <c r="G39" s="453"/>
      <c r="H39" s="442"/>
      <c r="I39" s="33" t="str">
        <f t="shared" si="0"/>
        <v xml:space="preserve">  </v>
      </c>
    </row>
    <row r="40" spans="1:9" ht="20.100000000000001" customHeight="1">
      <c r="A40" s="58"/>
      <c r="B40" s="59">
        <v>288</v>
      </c>
      <c r="C40" s="39" t="s">
        <v>190</v>
      </c>
      <c r="D40" s="60" t="s">
        <v>191</v>
      </c>
      <c r="E40" s="30"/>
      <c r="F40" s="31"/>
      <c r="G40" s="453"/>
      <c r="H40" s="442"/>
      <c r="I40" s="33" t="str">
        <f t="shared" ref="I40:I71" si="1">IFERROR(H40/G40,"  ")</f>
        <v xml:space="preserve">  </v>
      </c>
    </row>
    <row r="41" spans="1:9" ht="20.100000000000001" customHeight="1">
      <c r="A41" s="58"/>
      <c r="B41" s="492"/>
      <c r="C41" s="40" t="s">
        <v>192</v>
      </c>
      <c r="D41" s="493" t="s">
        <v>193</v>
      </c>
      <c r="E41" s="483">
        <v>47688</v>
      </c>
      <c r="F41" s="487">
        <v>56015</v>
      </c>
      <c r="G41" s="487">
        <v>56015</v>
      </c>
      <c r="H41" s="494">
        <v>56149</v>
      </c>
      <c r="I41" s="486">
        <f t="shared" si="1"/>
        <v>1.0023922163706149</v>
      </c>
    </row>
    <row r="42" spans="1:9" ht="12.75" customHeight="1">
      <c r="A42" s="58"/>
      <c r="B42" s="492"/>
      <c r="C42" s="41" t="s">
        <v>194</v>
      </c>
      <c r="D42" s="493"/>
      <c r="E42" s="483"/>
      <c r="F42" s="487"/>
      <c r="G42" s="487"/>
      <c r="H42" s="495"/>
      <c r="I42" s="486" t="str">
        <f t="shared" si="1"/>
        <v xml:space="preserve">  </v>
      </c>
    </row>
    <row r="43" spans="1:9" ht="25.5" customHeight="1">
      <c r="B43" s="68" t="s">
        <v>195</v>
      </c>
      <c r="C43" s="28" t="s">
        <v>196</v>
      </c>
      <c r="D43" s="60" t="s">
        <v>197</v>
      </c>
      <c r="E43" s="30">
        <v>131</v>
      </c>
      <c r="F43" s="31">
        <v>50</v>
      </c>
      <c r="G43" s="453">
        <v>50</v>
      </c>
      <c r="H43" s="442">
        <v>149</v>
      </c>
      <c r="I43" s="33">
        <f t="shared" si="1"/>
        <v>2.98</v>
      </c>
    </row>
    <row r="44" spans="1:9" ht="20.100000000000001" customHeight="1">
      <c r="B44" s="68">
        <v>10</v>
      </c>
      <c r="C44" s="28" t="s">
        <v>198</v>
      </c>
      <c r="D44" s="60" t="s">
        <v>199</v>
      </c>
      <c r="E44" s="30"/>
      <c r="F44" s="31"/>
      <c r="G44" s="453"/>
      <c r="H44" s="442"/>
      <c r="I44" s="33" t="str">
        <f t="shared" si="1"/>
        <v xml:space="preserve">  </v>
      </c>
    </row>
    <row r="45" spans="1:9" ht="20.100000000000001" customHeight="1">
      <c r="B45" s="68" t="s">
        <v>200</v>
      </c>
      <c r="C45" s="28" t="s">
        <v>201</v>
      </c>
      <c r="D45" s="60" t="s">
        <v>202</v>
      </c>
      <c r="E45" s="30"/>
      <c r="F45" s="31"/>
      <c r="G45" s="453"/>
      <c r="H45" s="442"/>
      <c r="I45" s="33" t="str">
        <f t="shared" si="1"/>
        <v xml:space="preserve">  </v>
      </c>
    </row>
    <row r="46" spans="1:9" ht="20.100000000000001" customHeight="1">
      <c r="B46" s="68">
        <v>13</v>
      </c>
      <c r="C46" s="28" t="s">
        <v>203</v>
      </c>
      <c r="D46" s="60" t="s">
        <v>204</v>
      </c>
      <c r="E46" s="30"/>
      <c r="F46" s="31"/>
      <c r="G46" s="453"/>
      <c r="H46" s="442"/>
      <c r="I46" s="33" t="str">
        <f t="shared" si="1"/>
        <v xml:space="preserve">  </v>
      </c>
    </row>
    <row r="47" spans="1:9" ht="20.100000000000001" customHeight="1">
      <c r="B47" s="68" t="s">
        <v>205</v>
      </c>
      <c r="C47" s="28" t="s">
        <v>206</v>
      </c>
      <c r="D47" s="60" t="s">
        <v>207</v>
      </c>
      <c r="E47" s="30">
        <v>131</v>
      </c>
      <c r="F47" s="31">
        <v>50</v>
      </c>
      <c r="G47" s="453">
        <v>50</v>
      </c>
      <c r="H47" s="442">
        <v>149</v>
      </c>
      <c r="I47" s="33">
        <f t="shared" si="1"/>
        <v>2.98</v>
      </c>
    </row>
    <row r="48" spans="1:9" ht="20.100000000000001" customHeight="1">
      <c r="B48" s="68" t="s">
        <v>208</v>
      </c>
      <c r="C48" s="28" t="s">
        <v>209</v>
      </c>
      <c r="D48" s="60" t="s">
        <v>210</v>
      </c>
      <c r="E48" s="30"/>
      <c r="F48" s="31"/>
      <c r="G48" s="453"/>
      <c r="H48" s="442"/>
      <c r="I48" s="33" t="str">
        <f t="shared" si="1"/>
        <v xml:space="preserve">  </v>
      </c>
    </row>
    <row r="49" spans="1:9" ht="25.5" customHeight="1">
      <c r="A49" s="58"/>
      <c r="B49" s="59">
        <v>14</v>
      </c>
      <c r="C49" s="28" t="s">
        <v>211</v>
      </c>
      <c r="D49" s="60" t="s">
        <v>212</v>
      </c>
      <c r="E49" s="30"/>
      <c r="F49" s="31"/>
      <c r="G49" s="453"/>
      <c r="H49" s="442"/>
      <c r="I49" s="33" t="str">
        <f t="shared" si="1"/>
        <v xml:space="preserve">  </v>
      </c>
    </row>
    <row r="50" spans="1:9" ht="20.100000000000001" customHeight="1">
      <c r="A50" s="58"/>
      <c r="B50" s="492">
        <v>20</v>
      </c>
      <c r="C50" s="65" t="s">
        <v>213</v>
      </c>
      <c r="D50" s="493" t="s">
        <v>214</v>
      </c>
      <c r="E50" s="483">
        <v>15040</v>
      </c>
      <c r="F50" s="487">
        <v>20000</v>
      </c>
      <c r="G50" s="487">
        <v>20000</v>
      </c>
      <c r="H50" s="494">
        <v>23745</v>
      </c>
      <c r="I50" s="486">
        <f t="shared" si="1"/>
        <v>1.1872499999999999</v>
      </c>
    </row>
    <row r="51" spans="1:9" ht="12" customHeight="1">
      <c r="A51" s="58"/>
      <c r="B51" s="492"/>
      <c r="C51" s="67" t="s">
        <v>215</v>
      </c>
      <c r="D51" s="493"/>
      <c r="E51" s="483"/>
      <c r="F51" s="487"/>
      <c r="G51" s="487"/>
      <c r="H51" s="495"/>
      <c r="I51" s="486" t="str">
        <f t="shared" si="1"/>
        <v xml:space="preserve">  </v>
      </c>
    </row>
    <row r="52" spans="1:9" ht="20.100000000000001" customHeight="1">
      <c r="A52" s="58"/>
      <c r="B52" s="59">
        <v>204</v>
      </c>
      <c r="C52" s="28" t="s">
        <v>216</v>
      </c>
      <c r="D52" s="60" t="s">
        <v>217</v>
      </c>
      <c r="E52" s="30">
        <v>15040</v>
      </c>
      <c r="F52" s="31">
        <v>20000</v>
      </c>
      <c r="G52" s="453">
        <v>20000</v>
      </c>
      <c r="H52" s="442">
        <v>23745</v>
      </c>
      <c r="I52" s="33">
        <f t="shared" si="1"/>
        <v>1.1872499999999999</v>
      </c>
    </row>
    <row r="53" spans="1:9" ht="20.100000000000001" customHeight="1">
      <c r="A53" s="58"/>
      <c r="B53" s="59">
        <v>205</v>
      </c>
      <c r="C53" s="28" t="s">
        <v>218</v>
      </c>
      <c r="D53" s="60" t="s">
        <v>219</v>
      </c>
      <c r="E53" s="30"/>
      <c r="F53" s="31"/>
      <c r="G53" s="453"/>
      <c r="H53" s="442"/>
      <c r="I53" s="33" t="str">
        <f t="shared" si="1"/>
        <v xml:space="preserve">  </v>
      </c>
    </row>
    <row r="54" spans="1:9" ht="25.5" customHeight="1">
      <c r="A54" s="58"/>
      <c r="B54" s="59" t="s">
        <v>220</v>
      </c>
      <c r="C54" s="28" t="s">
        <v>221</v>
      </c>
      <c r="D54" s="60" t="s">
        <v>222</v>
      </c>
      <c r="E54" s="30"/>
      <c r="F54" s="31"/>
      <c r="G54" s="453"/>
      <c r="H54" s="442"/>
      <c r="I54" s="33" t="str">
        <f t="shared" si="1"/>
        <v xml:space="preserve">  </v>
      </c>
    </row>
    <row r="55" spans="1:9" ht="25.5" customHeight="1">
      <c r="A55" s="58"/>
      <c r="B55" s="59" t="s">
        <v>223</v>
      </c>
      <c r="C55" s="28" t="s">
        <v>224</v>
      </c>
      <c r="D55" s="60" t="s">
        <v>225</v>
      </c>
      <c r="E55" s="30"/>
      <c r="F55" s="31"/>
      <c r="G55" s="453"/>
      <c r="H55" s="442"/>
      <c r="I55" s="33" t="str">
        <f t="shared" si="1"/>
        <v xml:space="preserve">  </v>
      </c>
    </row>
    <row r="56" spans="1:9" ht="20.100000000000001" customHeight="1">
      <c r="A56" s="58"/>
      <c r="B56" s="59">
        <v>206</v>
      </c>
      <c r="C56" s="28" t="s">
        <v>226</v>
      </c>
      <c r="D56" s="60" t="s">
        <v>227</v>
      </c>
      <c r="E56" s="30"/>
      <c r="F56" s="31"/>
      <c r="G56" s="453"/>
      <c r="H56" s="442"/>
      <c r="I56" s="33" t="str">
        <f t="shared" si="1"/>
        <v xml:space="preserve">  </v>
      </c>
    </row>
    <row r="57" spans="1:9" ht="20.100000000000001" customHeight="1">
      <c r="A57" s="58"/>
      <c r="B57" s="492" t="s">
        <v>228</v>
      </c>
      <c r="C57" s="65" t="s">
        <v>229</v>
      </c>
      <c r="D57" s="493" t="s">
        <v>230</v>
      </c>
      <c r="E57" s="483">
        <v>16867</v>
      </c>
      <c r="F57" s="487">
        <v>18140</v>
      </c>
      <c r="G57" s="487">
        <v>18140</v>
      </c>
      <c r="H57" s="494">
        <v>20271</v>
      </c>
      <c r="I57" s="486">
        <f t="shared" si="1"/>
        <v>1.1174751929437707</v>
      </c>
    </row>
    <row r="58" spans="1:9" ht="12" customHeight="1">
      <c r="A58" s="58"/>
      <c r="B58" s="492"/>
      <c r="C58" s="67" t="s">
        <v>231</v>
      </c>
      <c r="D58" s="493"/>
      <c r="E58" s="483"/>
      <c r="F58" s="487"/>
      <c r="G58" s="487"/>
      <c r="H58" s="495"/>
      <c r="I58" s="486" t="str">
        <f t="shared" si="1"/>
        <v xml:space="preserve">  </v>
      </c>
    </row>
    <row r="59" spans="1:9" ht="23.25" customHeight="1">
      <c r="B59" s="68" t="s">
        <v>232</v>
      </c>
      <c r="C59" s="28" t="s">
        <v>233</v>
      </c>
      <c r="D59" s="60" t="s">
        <v>234</v>
      </c>
      <c r="E59" s="30">
        <v>16174</v>
      </c>
      <c r="F59" s="31">
        <v>18140</v>
      </c>
      <c r="G59" s="453">
        <v>18140</v>
      </c>
      <c r="H59" s="442">
        <v>19931</v>
      </c>
      <c r="I59" s="33">
        <f t="shared" si="1"/>
        <v>1.0987320837927232</v>
      </c>
    </row>
    <row r="60" spans="1:9" ht="20.100000000000001" customHeight="1">
      <c r="B60" s="68">
        <v>223</v>
      </c>
      <c r="C60" s="28" t="s">
        <v>235</v>
      </c>
      <c r="D60" s="60" t="s">
        <v>236</v>
      </c>
      <c r="E60" s="30">
        <v>693</v>
      </c>
      <c r="F60" s="31">
        <v>0</v>
      </c>
      <c r="G60" s="453">
        <v>0</v>
      </c>
      <c r="H60" s="442">
        <v>340</v>
      </c>
      <c r="I60" s="33" t="str">
        <f t="shared" si="1"/>
        <v xml:space="preserve">  </v>
      </c>
    </row>
    <row r="61" spans="1:9" ht="25.5" customHeight="1">
      <c r="A61" s="58"/>
      <c r="B61" s="59">
        <v>224</v>
      </c>
      <c r="C61" s="28" t="s">
        <v>237</v>
      </c>
      <c r="D61" s="60" t="s">
        <v>238</v>
      </c>
      <c r="E61" s="30"/>
      <c r="F61" s="31"/>
      <c r="G61" s="453"/>
      <c r="H61" s="442"/>
      <c r="I61" s="33" t="str">
        <f t="shared" si="1"/>
        <v xml:space="preserve">  </v>
      </c>
    </row>
    <row r="62" spans="1:9" ht="20.100000000000001" customHeight="1">
      <c r="A62" s="58"/>
      <c r="B62" s="492">
        <v>23</v>
      </c>
      <c r="C62" s="65" t="s">
        <v>239</v>
      </c>
      <c r="D62" s="493" t="s">
        <v>240</v>
      </c>
      <c r="E62" s="483"/>
      <c r="F62" s="487"/>
      <c r="G62" s="487"/>
      <c r="H62" s="494"/>
      <c r="I62" s="486" t="str">
        <f t="shared" si="1"/>
        <v xml:space="preserve">  </v>
      </c>
    </row>
    <row r="63" spans="1:9" ht="20.100000000000001" customHeight="1">
      <c r="A63" s="58"/>
      <c r="B63" s="492"/>
      <c r="C63" s="67" t="s">
        <v>241</v>
      </c>
      <c r="D63" s="493"/>
      <c r="E63" s="483"/>
      <c r="F63" s="487"/>
      <c r="G63" s="487"/>
      <c r="H63" s="495"/>
      <c r="I63" s="486" t="str">
        <f t="shared" si="1"/>
        <v xml:space="preserve">  </v>
      </c>
    </row>
    <row r="64" spans="1:9" ht="25.5" customHeight="1">
      <c r="B64" s="68">
        <v>230</v>
      </c>
      <c r="C64" s="28" t="s">
        <v>242</v>
      </c>
      <c r="D64" s="60" t="s">
        <v>243</v>
      </c>
      <c r="E64" s="30"/>
      <c r="F64" s="31"/>
      <c r="G64" s="453"/>
      <c r="H64" s="442"/>
      <c r="I64" s="33" t="str">
        <f t="shared" si="1"/>
        <v xml:space="preserve">  </v>
      </c>
    </row>
    <row r="65" spans="1:9" ht="25.5" customHeight="1">
      <c r="B65" s="68">
        <v>231</v>
      </c>
      <c r="C65" s="28" t="s">
        <v>244</v>
      </c>
      <c r="D65" s="60" t="s">
        <v>245</v>
      </c>
      <c r="E65" s="30"/>
      <c r="F65" s="31"/>
      <c r="G65" s="453"/>
      <c r="H65" s="442"/>
      <c r="I65" s="33" t="str">
        <f t="shared" si="1"/>
        <v xml:space="preserve">  </v>
      </c>
    </row>
    <row r="66" spans="1:9" ht="20.100000000000001" customHeight="1">
      <c r="B66" s="68" t="s">
        <v>246</v>
      </c>
      <c r="C66" s="28" t="s">
        <v>247</v>
      </c>
      <c r="D66" s="60" t="s">
        <v>248</v>
      </c>
      <c r="E66" s="30"/>
      <c r="F66" s="31"/>
      <c r="G66" s="453"/>
      <c r="H66" s="442"/>
      <c r="I66" s="33" t="str">
        <f t="shared" si="1"/>
        <v xml:space="preserve">  </v>
      </c>
    </row>
    <row r="67" spans="1:9" ht="25.5" customHeight="1">
      <c r="B67" s="68" t="s">
        <v>249</v>
      </c>
      <c r="C67" s="28" t="s">
        <v>250</v>
      </c>
      <c r="D67" s="60" t="s">
        <v>251</v>
      </c>
      <c r="E67" s="30"/>
      <c r="F67" s="31"/>
      <c r="G67" s="453"/>
      <c r="H67" s="442"/>
      <c r="I67" s="33" t="str">
        <f t="shared" si="1"/>
        <v xml:space="preserve">  </v>
      </c>
    </row>
    <row r="68" spans="1:9" ht="25.5" customHeight="1">
      <c r="B68" s="68">
        <v>235</v>
      </c>
      <c r="C68" s="28" t="s">
        <v>252</v>
      </c>
      <c r="D68" s="60" t="s">
        <v>253</v>
      </c>
      <c r="E68" s="30"/>
      <c r="F68" s="31"/>
      <c r="G68" s="453"/>
      <c r="H68" s="442"/>
      <c r="I68" s="33" t="str">
        <f t="shared" si="1"/>
        <v xml:space="preserve">  </v>
      </c>
    </row>
    <row r="69" spans="1:9" ht="25.5" customHeight="1">
      <c r="B69" s="68" t="s">
        <v>254</v>
      </c>
      <c r="C69" s="28" t="s">
        <v>255</v>
      </c>
      <c r="D69" s="60" t="s">
        <v>256</v>
      </c>
      <c r="E69" s="30"/>
      <c r="F69" s="31"/>
      <c r="G69" s="453"/>
      <c r="H69" s="442"/>
      <c r="I69" s="33" t="str">
        <f t="shared" si="1"/>
        <v xml:space="preserve">  </v>
      </c>
    </row>
    <row r="70" spans="1:9" ht="25.5" customHeight="1">
      <c r="B70" s="68">
        <v>237</v>
      </c>
      <c r="C70" s="28" t="s">
        <v>257</v>
      </c>
      <c r="D70" s="60" t="s">
        <v>258</v>
      </c>
      <c r="E70" s="30"/>
      <c r="F70" s="31"/>
      <c r="G70" s="453"/>
      <c r="H70" s="442"/>
      <c r="I70" s="33" t="str">
        <f t="shared" si="1"/>
        <v xml:space="preserve">  </v>
      </c>
    </row>
    <row r="71" spans="1:9" ht="20.100000000000001" customHeight="1">
      <c r="B71" s="68" t="s">
        <v>259</v>
      </c>
      <c r="C71" s="28" t="s">
        <v>260</v>
      </c>
      <c r="D71" s="60" t="s">
        <v>261</v>
      </c>
      <c r="E71" s="30"/>
      <c r="F71" s="31"/>
      <c r="G71" s="453"/>
      <c r="H71" s="442"/>
      <c r="I71" s="33" t="str">
        <f t="shared" si="1"/>
        <v xml:space="preserve">  </v>
      </c>
    </row>
    <row r="72" spans="1:9" ht="20.100000000000001" customHeight="1">
      <c r="B72" s="68">
        <v>24</v>
      </c>
      <c r="C72" s="28" t="s">
        <v>262</v>
      </c>
      <c r="D72" s="60" t="s">
        <v>263</v>
      </c>
      <c r="E72" s="30">
        <v>15650</v>
      </c>
      <c r="F72" s="31">
        <v>17825</v>
      </c>
      <c r="G72" s="453">
        <v>17825</v>
      </c>
      <c r="H72" s="442">
        <v>11984</v>
      </c>
      <c r="I72" s="33">
        <f t="shared" ref="I72:I103" si="2">IFERROR(H72/G72,"  ")</f>
        <v>0.67231416549789624</v>
      </c>
    </row>
    <row r="73" spans="1:9" ht="25.5" customHeight="1">
      <c r="B73" s="68" t="s">
        <v>264</v>
      </c>
      <c r="C73" s="28" t="s">
        <v>265</v>
      </c>
      <c r="D73" s="60" t="s">
        <v>266</v>
      </c>
      <c r="E73" s="30"/>
      <c r="F73" s="31"/>
      <c r="G73" s="453"/>
      <c r="H73" s="442"/>
      <c r="I73" s="33" t="str">
        <f t="shared" si="2"/>
        <v xml:space="preserve">  </v>
      </c>
    </row>
    <row r="74" spans="1:9" ht="25.5" customHeight="1">
      <c r="B74" s="68"/>
      <c r="C74" s="39" t="s">
        <v>267</v>
      </c>
      <c r="D74" s="60" t="s">
        <v>268</v>
      </c>
      <c r="E74" s="30">
        <v>78069</v>
      </c>
      <c r="F74" s="31">
        <v>90044</v>
      </c>
      <c r="G74" s="453">
        <v>90044</v>
      </c>
      <c r="H74" s="442">
        <v>83778</v>
      </c>
      <c r="I74" s="33">
        <f t="shared" si="2"/>
        <v>0.93041179867620272</v>
      </c>
    </row>
    <row r="75" spans="1:9" ht="20.100000000000001" customHeight="1">
      <c r="B75" s="68">
        <v>88</v>
      </c>
      <c r="C75" s="39" t="s">
        <v>269</v>
      </c>
      <c r="D75" s="60" t="s">
        <v>270</v>
      </c>
      <c r="E75" s="30"/>
      <c r="F75" s="31"/>
      <c r="G75" s="453"/>
      <c r="H75" s="442"/>
      <c r="I75" s="33" t="str">
        <f t="shared" si="2"/>
        <v xml:space="preserve">  </v>
      </c>
    </row>
    <row r="76" spans="1:9" ht="20.100000000000001" customHeight="1">
      <c r="A76" s="58"/>
      <c r="B76" s="69"/>
      <c r="C76" s="39" t="s">
        <v>271</v>
      </c>
      <c r="D76" s="70"/>
      <c r="E76" s="30"/>
      <c r="F76" s="31"/>
      <c r="G76" s="453"/>
      <c r="H76" s="442"/>
      <c r="I76" s="33" t="str">
        <f t="shared" si="2"/>
        <v xml:space="preserve">  </v>
      </c>
    </row>
    <row r="77" spans="1:9" ht="20.100000000000001" customHeight="1">
      <c r="A77" s="58"/>
      <c r="B77" s="492"/>
      <c r="C77" s="40" t="s">
        <v>272</v>
      </c>
      <c r="D77" s="493" t="s">
        <v>273</v>
      </c>
      <c r="E77" s="483">
        <v>21444</v>
      </c>
      <c r="F77" s="487">
        <v>23306</v>
      </c>
      <c r="G77" s="487">
        <v>23306</v>
      </c>
      <c r="H77" s="494">
        <v>23180</v>
      </c>
      <c r="I77" s="486">
        <f t="shared" si="2"/>
        <v>0.9945936668669012</v>
      </c>
    </row>
    <row r="78" spans="1:9" ht="20.100000000000001" customHeight="1">
      <c r="A78" s="58"/>
      <c r="B78" s="492"/>
      <c r="C78" s="41" t="s">
        <v>274</v>
      </c>
      <c r="D78" s="493"/>
      <c r="E78" s="483"/>
      <c r="F78" s="487"/>
      <c r="G78" s="487"/>
      <c r="H78" s="495"/>
      <c r="I78" s="486" t="str">
        <f t="shared" si="2"/>
        <v xml:space="preserve">  </v>
      </c>
    </row>
    <row r="79" spans="1:9" ht="20.100000000000001" customHeight="1">
      <c r="A79" s="58"/>
      <c r="B79" s="59" t="s">
        <v>275</v>
      </c>
      <c r="C79" s="28" t="s">
        <v>276</v>
      </c>
      <c r="D79" s="60" t="s">
        <v>277</v>
      </c>
      <c r="E79" s="30">
        <v>107</v>
      </c>
      <c r="F79" s="31">
        <v>107</v>
      </c>
      <c r="G79" s="453">
        <v>107</v>
      </c>
      <c r="H79" s="442">
        <v>107</v>
      </c>
      <c r="I79" s="33">
        <f t="shared" si="2"/>
        <v>1</v>
      </c>
    </row>
    <row r="80" spans="1:9" ht="20.100000000000001" customHeight="1">
      <c r="B80" s="68">
        <v>31</v>
      </c>
      <c r="C80" s="28" t="s">
        <v>278</v>
      </c>
      <c r="D80" s="60" t="s">
        <v>279</v>
      </c>
      <c r="E80" s="30"/>
      <c r="F80" s="31"/>
      <c r="G80" s="453"/>
      <c r="H80" s="442"/>
      <c r="I80" s="33" t="str">
        <f t="shared" si="2"/>
        <v xml:space="preserve">  </v>
      </c>
    </row>
    <row r="81" spans="1:9" ht="20.100000000000001" customHeight="1">
      <c r="B81" s="68">
        <v>306</v>
      </c>
      <c r="C81" s="28" t="s">
        <v>280</v>
      </c>
      <c r="D81" s="60" t="s">
        <v>281</v>
      </c>
      <c r="E81" s="30"/>
      <c r="F81" s="31"/>
      <c r="G81" s="453"/>
      <c r="H81" s="442"/>
      <c r="I81" s="33" t="str">
        <f t="shared" si="2"/>
        <v xml:space="preserve">  </v>
      </c>
    </row>
    <row r="82" spans="1:9" ht="20.100000000000001" customHeight="1">
      <c r="B82" s="68">
        <v>32</v>
      </c>
      <c r="C82" s="28" t="s">
        <v>282</v>
      </c>
      <c r="D82" s="60" t="s">
        <v>283</v>
      </c>
      <c r="E82" s="30">
        <v>3</v>
      </c>
      <c r="F82" s="31">
        <v>3</v>
      </c>
      <c r="G82" s="453">
        <v>3</v>
      </c>
      <c r="H82" s="442">
        <v>3</v>
      </c>
      <c r="I82" s="33">
        <f t="shared" si="2"/>
        <v>1</v>
      </c>
    </row>
    <row r="83" spans="1:9" ht="58.5" customHeight="1">
      <c r="B83" s="68" t="s">
        <v>284</v>
      </c>
      <c r="C83" s="28" t="s">
        <v>285</v>
      </c>
      <c r="D83" s="60" t="s">
        <v>286</v>
      </c>
      <c r="E83" s="30"/>
      <c r="F83" s="31"/>
      <c r="G83" s="453"/>
      <c r="H83" s="442"/>
      <c r="I83" s="33" t="str">
        <f t="shared" si="2"/>
        <v xml:space="preserve">  </v>
      </c>
    </row>
    <row r="84" spans="1:9" ht="49.5" customHeight="1">
      <c r="B84" s="68" t="s">
        <v>287</v>
      </c>
      <c r="C84" s="28" t="s">
        <v>288</v>
      </c>
      <c r="D84" s="60" t="s">
        <v>289</v>
      </c>
      <c r="E84" s="30"/>
      <c r="F84" s="31"/>
      <c r="G84" s="453"/>
      <c r="H84" s="442"/>
      <c r="I84" s="33" t="str">
        <f t="shared" si="2"/>
        <v xml:space="preserve">  </v>
      </c>
    </row>
    <row r="85" spans="1:9" ht="20.100000000000001" customHeight="1">
      <c r="B85" s="68">
        <v>34</v>
      </c>
      <c r="C85" s="28" t="s">
        <v>290</v>
      </c>
      <c r="D85" s="60" t="s">
        <v>291</v>
      </c>
      <c r="E85" s="30">
        <v>27658</v>
      </c>
      <c r="F85" s="31">
        <v>23196</v>
      </c>
      <c r="G85" s="453">
        <v>23196</v>
      </c>
      <c r="H85" s="442">
        <v>23070</v>
      </c>
      <c r="I85" s="33">
        <f t="shared" si="2"/>
        <v>0.99456802897051211</v>
      </c>
    </row>
    <row r="86" spans="1:9" ht="20.100000000000001" customHeight="1">
      <c r="B86" s="68">
        <v>340</v>
      </c>
      <c r="C86" s="28" t="s">
        <v>292</v>
      </c>
      <c r="D86" s="60" t="s">
        <v>293</v>
      </c>
      <c r="E86" s="30">
        <v>24972</v>
      </c>
      <c r="F86" s="31">
        <v>20858</v>
      </c>
      <c r="G86" s="453">
        <v>20858</v>
      </c>
      <c r="H86" s="442">
        <v>21066</v>
      </c>
      <c r="I86" s="33">
        <f t="shared" si="2"/>
        <v>1.0099721929235785</v>
      </c>
    </row>
    <row r="87" spans="1:9" ht="20.100000000000001" customHeight="1">
      <c r="B87" s="68">
        <v>341</v>
      </c>
      <c r="C87" s="28" t="s">
        <v>294</v>
      </c>
      <c r="D87" s="60" t="s">
        <v>295</v>
      </c>
      <c r="E87" s="30">
        <v>2686</v>
      </c>
      <c r="F87" s="31">
        <v>2338</v>
      </c>
      <c r="G87" s="453">
        <v>2338</v>
      </c>
      <c r="H87" s="442">
        <v>2004</v>
      </c>
      <c r="I87" s="33">
        <f t="shared" si="2"/>
        <v>0.8571428571428571</v>
      </c>
    </row>
    <row r="88" spans="1:9" ht="20.100000000000001" customHeight="1">
      <c r="B88" s="68"/>
      <c r="C88" s="28" t="s">
        <v>296</v>
      </c>
      <c r="D88" s="60" t="s">
        <v>297</v>
      </c>
      <c r="E88" s="30"/>
      <c r="F88" s="31"/>
      <c r="G88" s="453"/>
      <c r="H88" s="442"/>
      <c r="I88" s="33" t="str">
        <f t="shared" si="2"/>
        <v xml:space="preserve">  </v>
      </c>
    </row>
    <row r="89" spans="1:9" ht="20.100000000000001" customHeight="1">
      <c r="B89" s="68">
        <v>35</v>
      </c>
      <c r="C89" s="28" t="s">
        <v>298</v>
      </c>
      <c r="D89" s="60" t="s">
        <v>299</v>
      </c>
      <c r="E89" s="30">
        <v>6324</v>
      </c>
      <c r="F89" s="31"/>
      <c r="G89" s="453"/>
      <c r="H89" s="442"/>
      <c r="I89" s="33" t="str">
        <f t="shared" si="2"/>
        <v xml:space="preserve">  </v>
      </c>
    </row>
    <row r="90" spans="1:9" ht="20.100000000000001" customHeight="1">
      <c r="B90" s="68">
        <v>350</v>
      </c>
      <c r="C90" s="28" t="s">
        <v>300</v>
      </c>
      <c r="D90" s="60" t="s">
        <v>301</v>
      </c>
      <c r="E90" s="30">
        <v>6324</v>
      </c>
      <c r="F90" s="31"/>
      <c r="G90" s="453"/>
      <c r="H90" s="442"/>
      <c r="I90" s="33" t="str">
        <f t="shared" si="2"/>
        <v xml:space="preserve">  </v>
      </c>
    </row>
    <row r="91" spans="1:9" ht="20.100000000000001" customHeight="1">
      <c r="A91" s="58"/>
      <c r="B91" s="59">
        <v>351</v>
      </c>
      <c r="C91" s="28" t="s">
        <v>302</v>
      </c>
      <c r="D91" s="60" t="s">
        <v>303</v>
      </c>
      <c r="E91" s="30"/>
      <c r="F91" s="31"/>
      <c r="G91" s="453"/>
      <c r="H91" s="442"/>
      <c r="I91" s="33" t="str">
        <f t="shared" si="2"/>
        <v xml:space="preserve">  </v>
      </c>
    </row>
    <row r="92" spans="1:9" ht="22.5" customHeight="1">
      <c r="A92" s="58"/>
      <c r="B92" s="492"/>
      <c r="C92" s="40" t="s">
        <v>304</v>
      </c>
      <c r="D92" s="493" t="s">
        <v>305</v>
      </c>
      <c r="E92" s="483">
        <v>40165</v>
      </c>
      <c r="F92" s="487">
        <v>21287</v>
      </c>
      <c r="G92" s="487">
        <v>21287</v>
      </c>
      <c r="H92" s="494">
        <v>41615</v>
      </c>
      <c r="I92" s="486">
        <f t="shared" si="2"/>
        <v>1.954949029924367</v>
      </c>
    </row>
    <row r="93" spans="1:9" ht="13.5" customHeight="1">
      <c r="A93" s="58"/>
      <c r="B93" s="492"/>
      <c r="C93" s="41" t="s">
        <v>306</v>
      </c>
      <c r="D93" s="493"/>
      <c r="E93" s="483"/>
      <c r="F93" s="487"/>
      <c r="G93" s="487"/>
      <c r="H93" s="495"/>
      <c r="I93" s="486" t="str">
        <f t="shared" si="2"/>
        <v xml:space="preserve">  </v>
      </c>
    </row>
    <row r="94" spans="1:9" ht="20.100000000000001" customHeight="1">
      <c r="A94" s="58"/>
      <c r="B94" s="492">
        <v>40</v>
      </c>
      <c r="C94" s="65" t="s">
        <v>307</v>
      </c>
      <c r="D94" s="493" t="s">
        <v>308</v>
      </c>
      <c r="E94" s="483"/>
      <c r="F94" s="487"/>
      <c r="G94" s="487"/>
      <c r="H94" s="494"/>
      <c r="I94" s="486" t="str">
        <f t="shared" si="2"/>
        <v xml:space="preserve">  </v>
      </c>
    </row>
    <row r="95" spans="1:9" ht="14.25" customHeight="1">
      <c r="A95" s="58"/>
      <c r="B95" s="492"/>
      <c r="C95" s="67" t="s">
        <v>309</v>
      </c>
      <c r="D95" s="493"/>
      <c r="E95" s="483"/>
      <c r="F95" s="487"/>
      <c r="G95" s="487"/>
      <c r="H95" s="495"/>
      <c r="I95" s="486" t="str">
        <f t="shared" si="2"/>
        <v xml:space="preserve">  </v>
      </c>
    </row>
    <row r="96" spans="1:9" ht="25.5" customHeight="1">
      <c r="A96" s="58"/>
      <c r="B96" s="59">
        <v>404</v>
      </c>
      <c r="C96" s="28" t="s">
        <v>310</v>
      </c>
      <c r="D96" s="60" t="s">
        <v>311</v>
      </c>
      <c r="E96" s="30"/>
      <c r="F96" s="31"/>
      <c r="G96" s="453"/>
      <c r="H96" s="442"/>
      <c r="I96" s="33" t="str">
        <f t="shared" si="2"/>
        <v xml:space="preserve">  </v>
      </c>
    </row>
    <row r="97" spans="1:9" ht="20.100000000000001" customHeight="1">
      <c r="A97" s="58"/>
      <c r="B97" s="59">
        <v>400</v>
      </c>
      <c r="C97" s="28" t="s">
        <v>312</v>
      </c>
      <c r="D97" s="60" t="s">
        <v>313</v>
      </c>
      <c r="E97" s="30"/>
      <c r="F97" s="31"/>
      <c r="G97" s="453"/>
      <c r="H97" s="442"/>
      <c r="I97" s="33" t="str">
        <f t="shared" si="2"/>
        <v xml:space="preserve">  </v>
      </c>
    </row>
    <row r="98" spans="1:9" ht="20.100000000000001" customHeight="1">
      <c r="A98" s="58"/>
      <c r="B98" s="59" t="s">
        <v>314</v>
      </c>
      <c r="C98" s="28" t="s">
        <v>315</v>
      </c>
      <c r="D98" s="60" t="s">
        <v>316</v>
      </c>
      <c r="E98" s="30"/>
      <c r="F98" s="31"/>
      <c r="G98" s="453"/>
      <c r="H98" s="442"/>
      <c r="I98" s="33" t="str">
        <f t="shared" si="2"/>
        <v xml:space="preserve">  </v>
      </c>
    </row>
    <row r="99" spans="1:9" ht="20.100000000000001" customHeight="1">
      <c r="A99" s="58"/>
      <c r="B99" s="492">
        <v>41</v>
      </c>
      <c r="C99" s="65" t="s">
        <v>317</v>
      </c>
      <c r="D99" s="493" t="s">
        <v>318</v>
      </c>
      <c r="E99" s="483">
        <v>15650</v>
      </c>
      <c r="F99" s="487">
        <v>21287</v>
      </c>
      <c r="G99" s="487">
        <v>21287</v>
      </c>
      <c r="H99" s="494">
        <v>15650</v>
      </c>
      <c r="I99" s="486">
        <f t="shared" si="2"/>
        <v>0.73519049184948559</v>
      </c>
    </row>
    <row r="100" spans="1:9" ht="12" customHeight="1">
      <c r="A100" s="58"/>
      <c r="B100" s="492"/>
      <c r="C100" s="67" t="s">
        <v>319</v>
      </c>
      <c r="D100" s="493"/>
      <c r="E100" s="483"/>
      <c r="F100" s="487"/>
      <c r="G100" s="487"/>
      <c r="H100" s="495"/>
      <c r="I100" s="486" t="str">
        <f t="shared" si="2"/>
        <v xml:space="preserve">  </v>
      </c>
    </row>
    <row r="101" spans="1:9" ht="20.100000000000001" customHeight="1">
      <c r="B101" s="68">
        <v>410</v>
      </c>
      <c r="C101" s="28" t="s">
        <v>320</v>
      </c>
      <c r="D101" s="60" t="s">
        <v>321</v>
      </c>
      <c r="E101" s="30"/>
      <c r="F101" s="31"/>
      <c r="G101" s="453"/>
      <c r="H101" s="442"/>
      <c r="I101" s="33" t="str">
        <f t="shared" si="2"/>
        <v xml:space="preserve">  </v>
      </c>
    </row>
    <row r="102" spans="1:9" ht="36.75" customHeight="1">
      <c r="B102" s="68" t="s">
        <v>322</v>
      </c>
      <c r="C102" s="28" t="s">
        <v>323</v>
      </c>
      <c r="D102" s="60" t="s">
        <v>324</v>
      </c>
      <c r="E102" s="30"/>
      <c r="F102" s="31"/>
      <c r="G102" s="453"/>
      <c r="H102" s="442"/>
      <c r="I102" s="33" t="str">
        <f t="shared" si="2"/>
        <v xml:space="preserve">  </v>
      </c>
    </row>
    <row r="103" spans="1:9" ht="39" customHeight="1">
      <c r="B103" s="68" t="s">
        <v>322</v>
      </c>
      <c r="C103" s="28" t="s">
        <v>325</v>
      </c>
      <c r="D103" s="60" t="s">
        <v>326</v>
      </c>
      <c r="E103" s="30"/>
      <c r="F103" s="31"/>
      <c r="G103" s="453"/>
      <c r="H103" s="442"/>
      <c r="I103" s="33" t="str">
        <f t="shared" si="2"/>
        <v xml:space="preserve">  </v>
      </c>
    </row>
    <row r="104" spans="1:9" ht="25.5" customHeight="1">
      <c r="B104" s="68" t="s">
        <v>327</v>
      </c>
      <c r="C104" s="28" t="s">
        <v>328</v>
      </c>
      <c r="D104" s="60" t="s">
        <v>329</v>
      </c>
      <c r="E104" s="30">
        <v>15650</v>
      </c>
      <c r="F104" s="31">
        <v>21287</v>
      </c>
      <c r="G104" s="453">
        <v>21287</v>
      </c>
      <c r="H104" s="442">
        <v>15650</v>
      </c>
      <c r="I104" s="33">
        <f t="shared" ref="I104:I135" si="3">IFERROR(H104/G104,"  ")</f>
        <v>0.73519049184948559</v>
      </c>
    </row>
    <row r="105" spans="1:9" ht="25.5" customHeight="1">
      <c r="B105" s="68" t="s">
        <v>330</v>
      </c>
      <c r="C105" s="28" t="s">
        <v>331</v>
      </c>
      <c r="D105" s="60" t="s">
        <v>332</v>
      </c>
      <c r="E105" s="30"/>
      <c r="F105" s="31"/>
      <c r="G105" s="453"/>
      <c r="H105" s="442"/>
      <c r="I105" s="33" t="str">
        <f t="shared" si="3"/>
        <v xml:space="preserve">  </v>
      </c>
    </row>
    <row r="106" spans="1:9" ht="20.100000000000001" customHeight="1">
      <c r="B106" s="68">
        <v>413</v>
      </c>
      <c r="C106" s="28" t="s">
        <v>333</v>
      </c>
      <c r="D106" s="60" t="s">
        <v>334</v>
      </c>
      <c r="E106" s="30"/>
      <c r="F106" s="31"/>
      <c r="G106" s="453"/>
      <c r="H106" s="442"/>
      <c r="I106" s="33" t="str">
        <f t="shared" si="3"/>
        <v xml:space="preserve">  </v>
      </c>
    </row>
    <row r="107" spans="1:9" ht="20.100000000000001" customHeight="1">
      <c r="B107" s="68">
        <v>419</v>
      </c>
      <c r="C107" s="28" t="s">
        <v>335</v>
      </c>
      <c r="D107" s="60" t="s">
        <v>336</v>
      </c>
      <c r="E107" s="30"/>
      <c r="F107" s="31"/>
      <c r="G107" s="453"/>
      <c r="H107" s="442"/>
      <c r="I107" s="33" t="str">
        <f t="shared" si="3"/>
        <v xml:space="preserve">  </v>
      </c>
    </row>
    <row r="108" spans="1:9" ht="24" customHeight="1">
      <c r="B108" s="68" t="s">
        <v>337</v>
      </c>
      <c r="C108" s="28" t="s">
        <v>338</v>
      </c>
      <c r="D108" s="60" t="s">
        <v>339</v>
      </c>
      <c r="E108" s="30">
        <v>24515</v>
      </c>
      <c r="F108" s="31"/>
      <c r="G108" s="453"/>
      <c r="H108" s="442">
        <v>25965</v>
      </c>
      <c r="I108" s="33" t="str">
        <f t="shared" si="3"/>
        <v xml:space="preserve">  </v>
      </c>
    </row>
    <row r="109" spans="1:9" ht="20.100000000000001" customHeight="1">
      <c r="B109" s="68">
        <v>498</v>
      </c>
      <c r="C109" s="39" t="s">
        <v>340</v>
      </c>
      <c r="D109" s="60" t="s">
        <v>341</v>
      </c>
      <c r="E109" s="30"/>
      <c r="F109" s="31"/>
      <c r="G109" s="453"/>
      <c r="H109" s="442"/>
      <c r="I109" s="33" t="str">
        <f t="shared" si="3"/>
        <v xml:space="preserve">  </v>
      </c>
    </row>
    <row r="110" spans="1:9" ht="24" customHeight="1">
      <c r="A110" s="58"/>
      <c r="B110" s="59" t="s">
        <v>342</v>
      </c>
      <c r="C110" s="39" t="s">
        <v>343</v>
      </c>
      <c r="D110" s="60" t="s">
        <v>344</v>
      </c>
      <c r="E110" s="30">
        <v>3035</v>
      </c>
      <c r="F110" s="31">
        <v>36790</v>
      </c>
      <c r="G110" s="453">
        <v>36790</v>
      </c>
      <c r="H110" s="442">
        <v>8223</v>
      </c>
      <c r="I110" s="33">
        <f t="shared" si="3"/>
        <v>0.22351182386518076</v>
      </c>
    </row>
    <row r="111" spans="1:9" ht="23.25" customHeight="1">
      <c r="A111" s="58"/>
      <c r="B111" s="492"/>
      <c r="C111" s="40" t="s">
        <v>345</v>
      </c>
      <c r="D111" s="493" t="s">
        <v>346</v>
      </c>
      <c r="E111" s="483">
        <v>13425</v>
      </c>
      <c r="F111" s="487">
        <v>8661</v>
      </c>
      <c r="G111" s="487">
        <v>8661</v>
      </c>
      <c r="H111" s="494">
        <v>10760</v>
      </c>
      <c r="I111" s="486">
        <f t="shared" si="3"/>
        <v>1.2423507678097216</v>
      </c>
    </row>
    <row r="112" spans="1:9" ht="13.5" customHeight="1">
      <c r="A112" s="58"/>
      <c r="B112" s="492"/>
      <c r="C112" s="41" t="s">
        <v>347</v>
      </c>
      <c r="D112" s="493"/>
      <c r="E112" s="483"/>
      <c r="F112" s="487"/>
      <c r="G112" s="487"/>
      <c r="H112" s="495"/>
      <c r="I112" s="486" t="str">
        <f t="shared" si="3"/>
        <v xml:space="preserve">  </v>
      </c>
    </row>
    <row r="113" spans="1:9" ht="20.100000000000001" customHeight="1">
      <c r="A113" s="58"/>
      <c r="B113" s="59">
        <v>467</v>
      </c>
      <c r="C113" s="28" t="s">
        <v>348</v>
      </c>
      <c r="D113" s="60" t="s">
        <v>349</v>
      </c>
      <c r="E113" s="30"/>
      <c r="F113" s="31"/>
      <c r="G113" s="453"/>
      <c r="H113" s="442"/>
      <c r="I113" s="33" t="str">
        <f t="shared" si="3"/>
        <v xml:space="preserve">  </v>
      </c>
    </row>
    <row r="114" spans="1:9" ht="20.100000000000001" customHeight="1">
      <c r="A114" s="58"/>
      <c r="B114" s="492" t="s">
        <v>350</v>
      </c>
      <c r="C114" s="65" t="s">
        <v>351</v>
      </c>
      <c r="D114" s="493" t="s">
        <v>352</v>
      </c>
      <c r="E114" s="483">
        <v>5944</v>
      </c>
      <c r="F114" s="487"/>
      <c r="G114" s="487"/>
      <c r="H114" s="494">
        <v>5</v>
      </c>
      <c r="I114" s="486" t="str">
        <f t="shared" si="3"/>
        <v xml:space="preserve">  </v>
      </c>
    </row>
    <row r="115" spans="1:9" ht="15" customHeight="1">
      <c r="A115" s="58"/>
      <c r="B115" s="492"/>
      <c r="C115" s="67" t="s">
        <v>353</v>
      </c>
      <c r="D115" s="493"/>
      <c r="E115" s="483"/>
      <c r="F115" s="487"/>
      <c r="G115" s="487"/>
      <c r="H115" s="495"/>
      <c r="I115" s="486" t="str">
        <f t="shared" si="3"/>
        <v xml:space="preserve">  </v>
      </c>
    </row>
    <row r="116" spans="1:9" ht="25.5" customHeight="1">
      <c r="A116" s="58"/>
      <c r="B116" s="59" t="s">
        <v>354</v>
      </c>
      <c r="C116" s="28" t="s">
        <v>355</v>
      </c>
      <c r="D116" s="60" t="s">
        <v>356</v>
      </c>
      <c r="E116" s="30"/>
      <c r="F116" s="31"/>
      <c r="G116" s="453"/>
      <c r="H116" s="442"/>
      <c r="I116" s="33" t="str">
        <f t="shared" si="3"/>
        <v xml:space="preserve">  </v>
      </c>
    </row>
    <row r="117" spans="1:9" ht="25.5" customHeight="1">
      <c r="B117" s="68" t="s">
        <v>354</v>
      </c>
      <c r="C117" s="28" t="s">
        <v>357</v>
      </c>
      <c r="D117" s="60" t="s">
        <v>358</v>
      </c>
      <c r="E117" s="30"/>
      <c r="F117" s="31"/>
      <c r="G117" s="453"/>
      <c r="H117" s="442"/>
      <c r="I117" s="33" t="str">
        <f t="shared" si="3"/>
        <v xml:space="preserve">  </v>
      </c>
    </row>
    <row r="118" spans="1:9" ht="25.5" customHeight="1">
      <c r="B118" s="68" t="s">
        <v>359</v>
      </c>
      <c r="C118" s="28" t="s">
        <v>360</v>
      </c>
      <c r="D118" s="60" t="s">
        <v>361</v>
      </c>
      <c r="E118" s="30"/>
      <c r="F118" s="31"/>
      <c r="G118" s="453"/>
      <c r="H118" s="442"/>
      <c r="I118" s="33" t="str">
        <f t="shared" si="3"/>
        <v xml:space="preserve">  </v>
      </c>
    </row>
    <row r="119" spans="1:9" ht="24.75" customHeight="1">
      <c r="B119" s="68" t="s">
        <v>362</v>
      </c>
      <c r="C119" s="28" t="s">
        <v>363</v>
      </c>
      <c r="D119" s="60" t="s">
        <v>364</v>
      </c>
      <c r="E119" s="30">
        <v>5944</v>
      </c>
      <c r="F119" s="31"/>
      <c r="G119" s="453"/>
      <c r="H119" s="442">
        <v>5</v>
      </c>
      <c r="I119" s="33" t="str">
        <f t="shared" si="3"/>
        <v xml:space="preserve">  </v>
      </c>
    </row>
    <row r="120" spans="1:9" ht="24.75" customHeight="1">
      <c r="B120" s="68" t="s">
        <v>365</v>
      </c>
      <c r="C120" s="28" t="s">
        <v>366</v>
      </c>
      <c r="D120" s="60" t="s">
        <v>367</v>
      </c>
      <c r="E120" s="30"/>
      <c r="F120" s="31"/>
      <c r="G120" s="453"/>
      <c r="H120" s="442"/>
      <c r="I120" s="33" t="str">
        <f t="shared" si="3"/>
        <v xml:space="preserve">  </v>
      </c>
    </row>
    <row r="121" spans="1:9" ht="20.100000000000001" customHeight="1">
      <c r="B121" s="68">
        <v>426</v>
      </c>
      <c r="C121" s="28" t="s">
        <v>368</v>
      </c>
      <c r="D121" s="60" t="s">
        <v>369</v>
      </c>
      <c r="E121" s="30"/>
      <c r="F121" s="31"/>
      <c r="G121" s="453"/>
      <c r="H121" s="442"/>
      <c r="I121" s="33" t="str">
        <f t="shared" si="3"/>
        <v xml:space="preserve">  </v>
      </c>
    </row>
    <row r="122" spans="1:9" ht="20.100000000000001" customHeight="1">
      <c r="B122" s="68">
        <v>428</v>
      </c>
      <c r="C122" s="28" t="s">
        <v>370</v>
      </c>
      <c r="D122" s="60" t="s">
        <v>371</v>
      </c>
      <c r="E122" s="30"/>
      <c r="F122" s="31"/>
      <c r="G122" s="453"/>
      <c r="H122" s="442"/>
      <c r="I122" s="33" t="str">
        <f t="shared" si="3"/>
        <v xml:space="preserve">  </v>
      </c>
    </row>
    <row r="123" spans="1:9" ht="20.100000000000001" customHeight="1">
      <c r="B123" s="68">
        <v>430</v>
      </c>
      <c r="C123" s="28" t="s">
        <v>372</v>
      </c>
      <c r="D123" s="60" t="s">
        <v>373</v>
      </c>
      <c r="E123" s="30"/>
      <c r="F123" s="31"/>
      <c r="G123" s="453"/>
      <c r="H123" s="442"/>
      <c r="I123" s="33" t="str">
        <f t="shared" si="3"/>
        <v xml:space="preserve">  </v>
      </c>
    </row>
    <row r="124" spans="1:9" ht="20.100000000000001" customHeight="1">
      <c r="A124" s="58"/>
      <c r="B124" s="492" t="s">
        <v>374</v>
      </c>
      <c r="C124" s="65" t="s">
        <v>375</v>
      </c>
      <c r="D124" s="493" t="s">
        <v>376</v>
      </c>
      <c r="E124" s="483">
        <v>6558</v>
      </c>
      <c r="F124" s="487">
        <v>8000</v>
      </c>
      <c r="G124" s="487">
        <v>8000</v>
      </c>
      <c r="H124" s="494">
        <v>9913</v>
      </c>
      <c r="I124" s="486">
        <f t="shared" si="3"/>
        <v>1.239125</v>
      </c>
    </row>
    <row r="125" spans="1:9" ht="12.75" customHeight="1">
      <c r="A125" s="58"/>
      <c r="B125" s="492"/>
      <c r="C125" s="67" t="s">
        <v>377</v>
      </c>
      <c r="D125" s="493"/>
      <c r="E125" s="483"/>
      <c r="F125" s="487"/>
      <c r="G125" s="487"/>
      <c r="H125" s="495"/>
      <c r="I125" s="486" t="str">
        <f t="shared" si="3"/>
        <v xml:space="preserve">  </v>
      </c>
    </row>
    <row r="126" spans="1:9" ht="24.75" customHeight="1">
      <c r="B126" s="68" t="s">
        <v>378</v>
      </c>
      <c r="C126" s="28" t="s">
        <v>379</v>
      </c>
      <c r="D126" s="60" t="s">
        <v>380</v>
      </c>
      <c r="E126" s="30"/>
      <c r="F126" s="31"/>
      <c r="G126" s="453"/>
      <c r="H126" s="442"/>
      <c r="I126" s="33" t="str">
        <f t="shared" si="3"/>
        <v xml:space="preserve">  </v>
      </c>
    </row>
    <row r="127" spans="1:9" ht="24.75" customHeight="1">
      <c r="B127" s="68" t="s">
        <v>381</v>
      </c>
      <c r="C127" s="28" t="s">
        <v>382</v>
      </c>
      <c r="D127" s="60" t="s">
        <v>383</v>
      </c>
      <c r="E127" s="30"/>
      <c r="F127" s="31"/>
      <c r="G127" s="453"/>
      <c r="H127" s="442"/>
      <c r="I127" s="33" t="str">
        <f t="shared" si="3"/>
        <v xml:space="preserve">  </v>
      </c>
    </row>
    <row r="128" spans="1:9" ht="20.100000000000001" customHeight="1">
      <c r="B128" s="68">
        <v>435</v>
      </c>
      <c r="C128" s="28" t="s">
        <v>384</v>
      </c>
      <c r="D128" s="60" t="s">
        <v>385</v>
      </c>
      <c r="E128" s="30">
        <v>6558</v>
      </c>
      <c r="F128" s="31">
        <v>8000</v>
      </c>
      <c r="G128" s="453">
        <v>8000</v>
      </c>
      <c r="H128" s="442">
        <v>9913</v>
      </c>
      <c r="I128" s="33">
        <f t="shared" si="3"/>
        <v>1.239125</v>
      </c>
    </row>
    <row r="129" spans="1:11" ht="20.100000000000001" customHeight="1">
      <c r="B129" s="68">
        <v>436</v>
      </c>
      <c r="C129" s="28" t="s">
        <v>386</v>
      </c>
      <c r="D129" s="60" t="s">
        <v>387</v>
      </c>
      <c r="E129" s="30"/>
      <c r="F129" s="31"/>
      <c r="G129" s="453"/>
      <c r="H129" s="442"/>
      <c r="I129" s="33" t="str">
        <f t="shared" si="3"/>
        <v xml:space="preserve">  </v>
      </c>
    </row>
    <row r="130" spans="1:11" ht="20.100000000000001" customHeight="1">
      <c r="B130" s="68" t="s">
        <v>388</v>
      </c>
      <c r="C130" s="28" t="s">
        <v>389</v>
      </c>
      <c r="D130" s="60" t="s">
        <v>390</v>
      </c>
      <c r="E130" s="30"/>
      <c r="F130" s="31"/>
      <c r="G130" s="453"/>
      <c r="H130" s="442"/>
      <c r="I130" s="33" t="str">
        <f t="shared" si="3"/>
        <v xml:space="preserve">  </v>
      </c>
    </row>
    <row r="131" spans="1:11" ht="20.100000000000001" customHeight="1">
      <c r="B131" s="68" t="s">
        <v>388</v>
      </c>
      <c r="C131" s="28" t="s">
        <v>391</v>
      </c>
      <c r="D131" s="60" t="s">
        <v>392</v>
      </c>
      <c r="E131" s="30"/>
      <c r="F131" s="31"/>
      <c r="G131" s="453"/>
      <c r="H131" s="442"/>
      <c r="I131" s="33" t="str">
        <f t="shared" si="3"/>
        <v xml:space="preserve">  </v>
      </c>
    </row>
    <row r="132" spans="1:11" ht="20.100000000000001" customHeight="1">
      <c r="A132" s="58"/>
      <c r="B132" s="492" t="s">
        <v>393</v>
      </c>
      <c r="C132" s="65" t="s">
        <v>394</v>
      </c>
      <c r="D132" s="493" t="s">
        <v>395</v>
      </c>
      <c r="E132" s="483">
        <v>923</v>
      </c>
      <c r="F132" s="487">
        <v>661</v>
      </c>
      <c r="G132" s="487">
        <v>661</v>
      </c>
      <c r="H132" s="494">
        <v>842</v>
      </c>
      <c r="I132" s="486">
        <f t="shared" si="3"/>
        <v>1.2738275340393344</v>
      </c>
    </row>
    <row r="133" spans="1:11" ht="15.75" customHeight="1">
      <c r="A133" s="58"/>
      <c r="B133" s="492"/>
      <c r="C133" s="67" t="s">
        <v>396</v>
      </c>
      <c r="D133" s="493"/>
      <c r="E133" s="483"/>
      <c r="F133" s="487"/>
      <c r="G133" s="487"/>
      <c r="H133" s="495"/>
      <c r="I133" s="486" t="str">
        <f t="shared" si="3"/>
        <v xml:space="preserve">  </v>
      </c>
    </row>
    <row r="134" spans="1:11" ht="20.100000000000001" customHeight="1">
      <c r="B134" s="68" t="s">
        <v>397</v>
      </c>
      <c r="C134" s="28" t="s">
        <v>398</v>
      </c>
      <c r="D134" s="60" t="s">
        <v>399</v>
      </c>
      <c r="E134" s="30">
        <v>881</v>
      </c>
      <c r="F134" s="31">
        <v>400</v>
      </c>
      <c r="G134" s="453">
        <v>400</v>
      </c>
      <c r="H134" s="442">
        <v>842</v>
      </c>
      <c r="I134" s="33">
        <f t="shared" si="3"/>
        <v>2.105</v>
      </c>
    </row>
    <row r="135" spans="1:11" ht="24.75" customHeight="1">
      <c r="B135" s="68" t="s">
        <v>400</v>
      </c>
      <c r="C135" s="28" t="s">
        <v>401</v>
      </c>
      <c r="D135" s="60" t="s">
        <v>402</v>
      </c>
      <c r="E135" s="30">
        <v>42</v>
      </c>
      <c r="F135" s="31"/>
      <c r="G135" s="453"/>
      <c r="H135" s="442"/>
      <c r="I135" s="33" t="str">
        <f t="shared" si="3"/>
        <v xml:space="preserve">  </v>
      </c>
    </row>
    <row r="136" spans="1:11" ht="20.100000000000001" customHeight="1">
      <c r="B136" s="68">
        <v>481</v>
      </c>
      <c r="C136" s="28" t="s">
        <v>403</v>
      </c>
      <c r="D136" s="60" t="s">
        <v>404</v>
      </c>
      <c r="E136" s="30"/>
      <c r="F136" s="31">
        <v>261</v>
      </c>
      <c r="G136" s="453">
        <v>261</v>
      </c>
      <c r="H136" s="442"/>
      <c r="I136" s="33">
        <f t="shared" ref="I136:I143" si="4">IFERROR(H136/G136,"  ")</f>
        <v>0</v>
      </c>
    </row>
    <row r="137" spans="1:11" ht="36.75" customHeight="1">
      <c r="B137" s="68">
        <v>427</v>
      </c>
      <c r="C137" s="28" t="s">
        <v>405</v>
      </c>
      <c r="D137" s="60" t="s">
        <v>406</v>
      </c>
      <c r="E137" s="30"/>
      <c r="F137" s="31"/>
      <c r="G137" s="453"/>
      <c r="H137" s="442"/>
      <c r="I137" s="33" t="str">
        <f t="shared" si="4"/>
        <v xml:space="preserve">  </v>
      </c>
    </row>
    <row r="138" spans="1:11" ht="36.75" customHeight="1">
      <c r="A138" s="58"/>
      <c r="B138" s="59" t="s">
        <v>407</v>
      </c>
      <c r="C138" s="28" t="s">
        <v>408</v>
      </c>
      <c r="D138" s="60" t="s">
        <v>409</v>
      </c>
      <c r="E138" s="30"/>
      <c r="F138" s="31"/>
      <c r="G138" s="453"/>
      <c r="H138" s="442"/>
      <c r="I138" s="33" t="str">
        <f t="shared" si="4"/>
        <v xml:space="preserve">  </v>
      </c>
    </row>
    <row r="139" spans="1:11" ht="20.100000000000001" customHeight="1">
      <c r="A139" s="58"/>
      <c r="B139" s="492"/>
      <c r="C139" s="40" t="s">
        <v>410</v>
      </c>
      <c r="D139" s="493" t="s">
        <v>411</v>
      </c>
      <c r="E139" s="483"/>
      <c r="F139" s="487"/>
      <c r="G139" s="487"/>
      <c r="H139" s="494"/>
      <c r="I139" s="486" t="str">
        <f t="shared" si="4"/>
        <v xml:space="preserve">  </v>
      </c>
    </row>
    <row r="140" spans="1:11" ht="23.25" customHeight="1">
      <c r="A140" s="58"/>
      <c r="B140" s="492"/>
      <c r="C140" s="41" t="s">
        <v>412</v>
      </c>
      <c r="D140" s="493"/>
      <c r="E140" s="483"/>
      <c r="F140" s="487"/>
      <c r="G140" s="487"/>
      <c r="H140" s="495"/>
      <c r="I140" s="486" t="str">
        <f t="shared" si="4"/>
        <v xml:space="preserve">  </v>
      </c>
    </row>
    <row r="141" spans="1:11" ht="20.100000000000001" customHeight="1">
      <c r="A141" s="58"/>
      <c r="B141" s="492"/>
      <c r="C141" s="40" t="s">
        <v>413</v>
      </c>
      <c r="D141" s="493" t="s">
        <v>414</v>
      </c>
      <c r="E141" s="483">
        <v>78069</v>
      </c>
      <c r="F141" s="487">
        <v>90044</v>
      </c>
      <c r="G141" s="487">
        <v>90044</v>
      </c>
      <c r="H141" s="494">
        <v>83778</v>
      </c>
      <c r="I141" s="486">
        <f t="shared" si="4"/>
        <v>0.93041179867620272</v>
      </c>
      <c r="J141" s="71"/>
      <c r="K141" s="66"/>
    </row>
    <row r="142" spans="1:11" ht="14.25" customHeight="1">
      <c r="A142" s="58"/>
      <c r="B142" s="492"/>
      <c r="C142" s="41" t="s">
        <v>415</v>
      </c>
      <c r="D142" s="493"/>
      <c r="E142" s="483"/>
      <c r="F142" s="487"/>
      <c r="G142" s="487"/>
      <c r="H142" s="495"/>
      <c r="I142" s="486" t="str">
        <f t="shared" si="4"/>
        <v xml:space="preserve">  </v>
      </c>
    </row>
    <row r="143" spans="1:11" ht="20.100000000000001" customHeight="1">
      <c r="A143" s="58"/>
      <c r="B143" s="72">
        <v>89</v>
      </c>
      <c r="C143" s="73" t="s">
        <v>416</v>
      </c>
      <c r="D143" s="74" t="s">
        <v>417</v>
      </c>
      <c r="E143" s="43"/>
      <c r="F143" s="44"/>
      <c r="G143" s="449"/>
      <c r="H143" s="44"/>
      <c r="I143" s="46" t="str">
        <f t="shared" si="4"/>
        <v xml:space="preserve">  </v>
      </c>
    </row>
    <row r="145" spans="2:2">
      <c r="B145" s="3" t="s">
        <v>102</v>
      </c>
    </row>
  </sheetData>
  <mergeCells count="134">
    <mergeCell ref="B141:B142"/>
    <mergeCell ref="D141:D142"/>
    <mergeCell ref="E141:E142"/>
    <mergeCell ref="F141:F142"/>
    <mergeCell ref="G141:G142"/>
    <mergeCell ref="H141:H142"/>
    <mergeCell ref="I141:I142"/>
    <mergeCell ref="B132:B133"/>
    <mergeCell ref="D132:D133"/>
    <mergeCell ref="E132:E133"/>
    <mergeCell ref="F132:F133"/>
    <mergeCell ref="G132:G133"/>
    <mergeCell ref="H132:H133"/>
    <mergeCell ref="I132:I133"/>
    <mergeCell ref="B139:B140"/>
    <mergeCell ref="D139:D140"/>
    <mergeCell ref="E139:E140"/>
    <mergeCell ref="F139:F140"/>
    <mergeCell ref="G139:G140"/>
    <mergeCell ref="H139:H140"/>
    <mergeCell ref="I139:I140"/>
    <mergeCell ref="B114:B115"/>
    <mergeCell ref="D114:D115"/>
    <mergeCell ref="E114:E115"/>
    <mergeCell ref="F114:F115"/>
    <mergeCell ref="G114:G115"/>
    <mergeCell ref="H114:H115"/>
    <mergeCell ref="I114:I115"/>
    <mergeCell ref="B124:B125"/>
    <mergeCell ref="D124:D125"/>
    <mergeCell ref="E124:E125"/>
    <mergeCell ref="F124:F125"/>
    <mergeCell ref="G124:G125"/>
    <mergeCell ref="H124:H125"/>
    <mergeCell ref="I124:I125"/>
    <mergeCell ref="B99:B100"/>
    <mergeCell ref="D99:D100"/>
    <mergeCell ref="E99:E100"/>
    <mergeCell ref="F99:F100"/>
    <mergeCell ref="G99:G100"/>
    <mergeCell ref="H99:H100"/>
    <mergeCell ref="I99:I100"/>
    <mergeCell ref="B111:B112"/>
    <mergeCell ref="D111:D112"/>
    <mergeCell ref="E111:E112"/>
    <mergeCell ref="F111:F112"/>
    <mergeCell ref="G111:G112"/>
    <mergeCell ref="H111:H112"/>
    <mergeCell ref="I111:I112"/>
    <mergeCell ref="B92:B93"/>
    <mergeCell ref="D92:D93"/>
    <mergeCell ref="E92:E93"/>
    <mergeCell ref="F92:F93"/>
    <mergeCell ref="G92:G93"/>
    <mergeCell ref="H92:H93"/>
    <mergeCell ref="I92:I93"/>
    <mergeCell ref="B94:B95"/>
    <mergeCell ref="D94:D95"/>
    <mergeCell ref="E94:E95"/>
    <mergeCell ref="F94:F95"/>
    <mergeCell ref="G94:G95"/>
    <mergeCell ref="H94:H95"/>
    <mergeCell ref="I94:I95"/>
    <mergeCell ref="B62:B63"/>
    <mergeCell ref="D62:D63"/>
    <mergeCell ref="E62:E63"/>
    <mergeCell ref="F62:F63"/>
    <mergeCell ref="G62:G63"/>
    <mergeCell ref="H62:H63"/>
    <mergeCell ref="I62:I63"/>
    <mergeCell ref="B77:B78"/>
    <mergeCell ref="D77:D78"/>
    <mergeCell ref="E77:E78"/>
    <mergeCell ref="F77:F78"/>
    <mergeCell ref="G77:G78"/>
    <mergeCell ref="H77:H78"/>
    <mergeCell ref="I77:I78"/>
    <mergeCell ref="B50:B51"/>
    <mergeCell ref="D50:D51"/>
    <mergeCell ref="E50:E51"/>
    <mergeCell ref="F50:F51"/>
    <mergeCell ref="G50:G51"/>
    <mergeCell ref="H50:H51"/>
    <mergeCell ref="I50:I51"/>
    <mergeCell ref="B57:B58"/>
    <mergeCell ref="D57:D58"/>
    <mergeCell ref="E57:E58"/>
    <mergeCell ref="F57:F58"/>
    <mergeCell ref="G57:G58"/>
    <mergeCell ref="H57:H58"/>
    <mergeCell ref="I57:I58"/>
    <mergeCell ref="B28:B29"/>
    <mergeCell ref="D28:D29"/>
    <mergeCell ref="E28:E29"/>
    <mergeCell ref="F28:F29"/>
    <mergeCell ref="G28:G29"/>
    <mergeCell ref="H28:H29"/>
    <mergeCell ref="I28:I29"/>
    <mergeCell ref="B41:B42"/>
    <mergeCell ref="D41:D42"/>
    <mergeCell ref="E41:E42"/>
    <mergeCell ref="F41:F42"/>
    <mergeCell ref="G41:G42"/>
    <mergeCell ref="H41:H42"/>
    <mergeCell ref="I41:I42"/>
    <mergeCell ref="B11:B12"/>
    <mergeCell ref="D11:D12"/>
    <mergeCell ref="E11:E12"/>
    <mergeCell ref="F11:F12"/>
    <mergeCell ref="G11:G12"/>
    <mergeCell ref="H11:H12"/>
    <mergeCell ref="I11:I12"/>
    <mergeCell ref="B18:B19"/>
    <mergeCell ref="D18:D19"/>
    <mergeCell ref="E18:E19"/>
    <mergeCell ref="F18:F19"/>
    <mergeCell ref="G18:G19"/>
    <mergeCell ref="H18:H19"/>
    <mergeCell ref="I18:I19"/>
    <mergeCell ref="B2:I2"/>
    <mergeCell ref="B4:B5"/>
    <mergeCell ref="C4:C5"/>
    <mergeCell ref="D4:D5"/>
    <mergeCell ref="E4:E5"/>
    <mergeCell ref="F4:F5"/>
    <mergeCell ref="G4:H4"/>
    <mergeCell ref="I4:I5"/>
    <mergeCell ref="B9:B10"/>
    <mergeCell ref="D9:D10"/>
    <mergeCell ref="E9:E10"/>
    <mergeCell ref="F9:F10"/>
    <mergeCell ref="G9:G10"/>
    <mergeCell ref="H9:H10"/>
    <mergeCell ref="I9:I10"/>
  </mergeCells>
  <pageMargins left="0.118055555555556" right="0.118055555555556" top="0.74791666666666701" bottom="0.74791666666666701" header="0.51180555555555496" footer="0.51180555555555496"/>
  <pageSetup paperSize="9" scale="60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153"/>
  <sheetViews>
    <sheetView showGridLines="0" topLeftCell="A49" workbookViewId="0">
      <selection activeCell="G18" sqref="G18"/>
    </sheetView>
  </sheetViews>
  <sheetFormatPr defaultColWidth="9.140625" defaultRowHeight="15.75"/>
  <cols>
    <col min="1" max="1" width="1.85546875" style="1" customWidth="1"/>
    <col min="2" max="2" width="59.5703125" style="1" customWidth="1"/>
    <col min="3" max="3" width="12.5703125" style="1" customWidth="1"/>
    <col min="4" max="7" width="17.85546875" style="1" customWidth="1"/>
    <col min="8" max="8" width="16.5703125" style="3" customWidth="1"/>
    <col min="9" max="259" width="9.140625" style="1"/>
    <col min="260" max="260" width="3.42578125" style="1" customWidth="1"/>
    <col min="261" max="261" width="59.5703125" style="1" customWidth="1"/>
    <col min="262" max="262" width="12.5703125" style="1" customWidth="1"/>
    <col min="263" max="264" width="17.85546875" style="1" customWidth="1"/>
    <col min="265" max="515" width="9.140625" style="1"/>
    <col min="516" max="516" width="3.42578125" style="1" customWidth="1"/>
    <col min="517" max="517" width="59.5703125" style="1" customWidth="1"/>
    <col min="518" max="518" width="12.5703125" style="1" customWidth="1"/>
    <col min="519" max="520" width="17.85546875" style="1" customWidth="1"/>
    <col min="521" max="771" width="9.140625" style="1"/>
    <col min="772" max="772" width="3.42578125" style="1" customWidth="1"/>
    <col min="773" max="773" width="59.5703125" style="1" customWidth="1"/>
    <col min="774" max="774" width="12.5703125" style="1" customWidth="1"/>
    <col min="775" max="776" width="17.85546875" style="1" customWidth="1"/>
    <col min="777" max="1024" width="9.140625" style="1"/>
  </cols>
  <sheetData>
    <row r="1" spans="1:8">
      <c r="E1" s="75"/>
      <c r="G1" s="75"/>
      <c r="H1" s="5" t="s">
        <v>418</v>
      </c>
    </row>
    <row r="2" spans="1:8" ht="21.75" customHeight="1">
      <c r="B2" s="496" t="s">
        <v>419</v>
      </c>
      <c r="C2" s="496"/>
      <c r="D2" s="496"/>
      <c r="E2" s="496"/>
      <c r="F2" s="496"/>
      <c r="G2" s="496"/>
      <c r="H2" s="496"/>
    </row>
    <row r="3" spans="1:8" ht="14.25" customHeight="1">
      <c r="B3" s="496" t="s">
        <v>795</v>
      </c>
      <c r="C3" s="496"/>
      <c r="D3" s="496"/>
      <c r="E3" s="496"/>
      <c r="F3" s="496"/>
      <c r="G3" s="496"/>
      <c r="H3" s="496"/>
    </row>
    <row r="4" spans="1:8" ht="14.25" customHeight="1">
      <c r="B4" s="76"/>
      <c r="C4" s="76"/>
      <c r="D4" s="76"/>
      <c r="E4" s="76"/>
      <c r="F4" s="76"/>
      <c r="G4" s="76"/>
      <c r="H4" s="8" t="s">
        <v>2</v>
      </c>
    </row>
    <row r="5" spans="1:8" ht="24.75" customHeight="1">
      <c r="B5" s="497" t="s">
        <v>420</v>
      </c>
      <c r="C5" s="465" t="s">
        <v>5</v>
      </c>
      <c r="D5" s="498" t="s">
        <v>726</v>
      </c>
      <c r="E5" s="467" t="s">
        <v>727</v>
      </c>
      <c r="F5" s="499" t="s">
        <v>794</v>
      </c>
      <c r="G5" s="499"/>
      <c r="H5" s="500" t="s">
        <v>792</v>
      </c>
    </row>
    <row r="6" spans="1:8" ht="25.5" customHeight="1">
      <c r="A6" s="12"/>
      <c r="B6" s="497"/>
      <c r="C6" s="465"/>
      <c r="D6" s="465"/>
      <c r="E6" s="467"/>
      <c r="F6" s="10" t="s">
        <v>421</v>
      </c>
      <c r="G6" s="11" t="s">
        <v>422</v>
      </c>
      <c r="H6" s="500"/>
    </row>
    <row r="7" spans="1:8">
      <c r="A7" s="15"/>
      <c r="B7" s="19">
        <v>1</v>
      </c>
      <c r="C7" s="17">
        <v>2</v>
      </c>
      <c r="D7" s="77"/>
      <c r="E7" s="78"/>
      <c r="F7" s="77">
        <v>3</v>
      </c>
      <c r="G7" s="79">
        <v>4</v>
      </c>
      <c r="H7" s="22">
        <v>8</v>
      </c>
    </row>
    <row r="8" spans="1:8" s="86" customFormat="1" ht="20.100000000000001" customHeight="1">
      <c r="A8" s="80"/>
      <c r="B8" s="81" t="s">
        <v>423</v>
      </c>
      <c r="C8" s="82"/>
      <c r="D8" s="83"/>
      <c r="E8" s="84"/>
      <c r="F8" s="83"/>
      <c r="G8" s="84"/>
      <c r="H8" s="85"/>
    </row>
    <row r="9" spans="1:8" s="86" customFormat="1" ht="20.100000000000001" customHeight="1">
      <c r="A9" s="80"/>
      <c r="B9" s="87" t="s">
        <v>424</v>
      </c>
      <c r="C9" s="88">
        <v>3001</v>
      </c>
      <c r="D9" s="89">
        <v>184285</v>
      </c>
      <c r="E9" s="90">
        <v>228620</v>
      </c>
      <c r="F9" s="90">
        <v>228620</v>
      </c>
      <c r="G9" s="90">
        <f>SUM(G10:G13)</f>
        <v>175662</v>
      </c>
      <c r="H9" s="91">
        <f t="shared" ref="H9:H40" si="0">IFERROR(G9/F9,"  ")</f>
        <v>0.76835797393053973</v>
      </c>
    </row>
    <row r="10" spans="1:8" s="86" customFormat="1" ht="20.100000000000001" customHeight="1">
      <c r="A10" s="80"/>
      <c r="B10" s="92" t="s">
        <v>425</v>
      </c>
      <c r="C10" s="93">
        <v>3002</v>
      </c>
      <c r="D10" s="94">
        <v>160901</v>
      </c>
      <c r="E10" s="95">
        <v>206600</v>
      </c>
      <c r="F10" s="95">
        <v>206600</v>
      </c>
      <c r="G10" s="95">
        <v>154267</v>
      </c>
      <c r="H10" s="96">
        <f t="shared" si="0"/>
        <v>0.74669409486931271</v>
      </c>
    </row>
    <row r="11" spans="1:8" s="86" customFormat="1" ht="20.100000000000001" customHeight="1">
      <c r="A11" s="80"/>
      <c r="B11" s="92" t="s">
        <v>426</v>
      </c>
      <c r="C11" s="93">
        <v>3003</v>
      </c>
      <c r="D11" s="94"/>
      <c r="E11" s="95"/>
      <c r="F11" s="95"/>
      <c r="G11" s="95"/>
      <c r="H11" s="96" t="str">
        <f t="shared" si="0"/>
        <v xml:space="preserve">  </v>
      </c>
    </row>
    <row r="12" spans="1:8" s="86" customFormat="1" ht="20.100000000000001" customHeight="1">
      <c r="A12" s="80"/>
      <c r="B12" s="92" t="s">
        <v>427</v>
      </c>
      <c r="C12" s="93">
        <v>3004</v>
      </c>
      <c r="D12" s="94">
        <v>31</v>
      </c>
      <c r="E12" s="95">
        <v>3020</v>
      </c>
      <c r="F12" s="95">
        <v>3020</v>
      </c>
      <c r="G12" s="95">
        <v>31</v>
      </c>
      <c r="H12" s="96">
        <f t="shared" si="0"/>
        <v>1.0264900662251655E-2</v>
      </c>
    </row>
    <row r="13" spans="1:8" s="86" customFormat="1" ht="20.100000000000001" customHeight="1">
      <c r="A13" s="80"/>
      <c r="B13" s="92" t="s">
        <v>428</v>
      </c>
      <c r="C13" s="93">
        <v>3005</v>
      </c>
      <c r="D13" s="94">
        <v>23353</v>
      </c>
      <c r="E13" s="95">
        <v>19000</v>
      </c>
      <c r="F13" s="95">
        <v>19000</v>
      </c>
      <c r="G13" s="95">
        <v>21364</v>
      </c>
      <c r="H13" s="96">
        <f t="shared" si="0"/>
        <v>1.124421052631579</v>
      </c>
    </row>
    <row r="14" spans="1:8" s="86" customFormat="1" ht="20.100000000000001" customHeight="1">
      <c r="A14" s="80"/>
      <c r="B14" s="87" t="s">
        <v>429</v>
      </c>
      <c r="C14" s="88">
        <v>3006</v>
      </c>
      <c r="D14" s="89">
        <v>176537</v>
      </c>
      <c r="E14" s="90">
        <v>217629</v>
      </c>
      <c r="F14" s="90">
        <v>217629</v>
      </c>
      <c r="G14" s="90">
        <f>SUM(G15:G22)</f>
        <v>173384</v>
      </c>
      <c r="H14" s="91">
        <f t="shared" si="0"/>
        <v>0.79669529336623335</v>
      </c>
    </row>
    <row r="15" spans="1:8" s="86" customFormat="1" ht="20.100000000000001" customHeight="1">
      <c r="A15" s="80"/>
      <c r="B15" s="92" t="s">
        <v>430</v>
      </c>
      <c r="C15" s="93">
        <v>3007</v>
      </c>
      <c r="D15" s="94">
        <v>138910</v>
      </c>
      <c r="E15" s="95">
        <v>140190</v>
      </c>
      <c r="F15" s="95">
        <v>140190</v>
      </c>
      <c r="G15" s="95">
        <v>133831</v>
      </c>
      <c r="H15" s="96">
        <f t="shared" si="0"/>
        <v>0.95464013125044578</v>
      </c>
    </row>
    <row r="16" spans="1:8" s="86" customFormat="1" ht="20.100000000000001" customHeight="1">
      <c r="A16" s="80"/>
      <c r="B16" s="92" t="s">
        <v>431</v>
      </c>
      <c r="C16" s="93">
        <v>3008</v>
      </c>
      <c r="D16" s="94"/>
      <c r="E16" s="95"/>
      <c r="F16" s="95"/>
      <c r="G16" s="95"/>
      <c r="H16" s="96" t="str">
        <f t="shared" si="0"/>
        <v xml:space="preserve">  </v>
      </c>
    </row>
    <row r="17" spans="1:8" s="86" customFormat="1" ht="20.100000000000001" customHeight="1">
      <c r="A17" s="80"/>
      <c r="B17" s="92" t="s">
        <v>432</v>
      </c>
      <c r="C17" s="93">
        <v>3009</v>
      </c>
      <c r="D17" s="94">
        <v>35738</v>
      </c>
      <c r="E17" s="95">
        <v>73782</v>
      </c>
      <c r="F17" s="95">
        <v>73782</v>
      </c>
      <c r="G17" s="95">
        <v>37882</v>
      </c>
      <c r="H17" s="96">
        <f t="shared" si="0"/>
        <v>0.51343146024775688</v>
      </c>
    </row>
    <row r="18" spans="1:8" s="86" customFormat="1" ht="20.100000000000001" customHeight="1">
      <c r="A18" s="80"/>
      <c r="B18" s="92" t="s">
        <v>433</v>
      </c>
      <c r="C18" s="93">
        <v>3010</v>
      </c>
      <c r="D18" s="94">
        <v>590</v>
      </c>
      <c r="E18" s="95">
        <v>744</v>
      </c>
      <c r="F18" s="95">
        <v>744</v>
      </c>
      <c r="G18" s="95">
        <v>778</v>
      </c>
      <c r="H18" s="96">
        <f t="shared" si="0"/>
        <v>1.0456989247311828</v>
      </c>
    </row>
    <row r="19" spans="1:8" s="86" customFormat="1" ht="20.100000000000001" customHeight="1">
      <c r="A19" s="80"/>
      <c r="B19" s="92" t="s">
        <v>434</v>
      </c>
      <c r="C19" s="93">
        <v>3011</v>
      </c>
      <c r="D19" s="94"/>
      <c r="E19" s="95"/>
      <c r="F19" s="95"/>
      <c r="G19" s="95"/>
      <c r="H19" s="96" t="str">
        <f t="shared" si="0"/>
        <v xml:space="preserve">  </v>
      </c>
    </row>
    <row r="20" spans="1:8" s="86" customFormat="1" ht="20.100000000000001" customHeight="1">
      <c r="A20" s="80"/>
      <c r="B20" s="92" t="s">
        <v>435</v>
      </c>
      <c r="C20" s="93">
        <v>3012</v>
      </c>
      <c r="D20" s="94">
        <v>151</v>
      </c>
      <c r="E20" s="95">
        <v>413</v>
      </c>
      <c r="F20" s="95">
        <v>413</v>
      </c>
      <c r="G20" s="95"/>
      <c r="H20" s="96">
        <f t="shared" si="0"/>
        <v>0</v>
      </c>
    </row>
    <row r="21" spans="1:8" s="86" customFormat="1" ht="20.100000000000001" customHeight="1">
      <c r="A21" s="80"/>
      <c r="B21" s="92" t="s">
        <v>436</v>
      </c>
      <c r="C21" s="93">
        <v>3013</v>
      </c>
      <c r="D21" s="94">
        <v>1148</v>
      </c>
      <c r="E21" s="95">
        <v>2500</v>
      </c>
      <c r="F21" s="95">
        <v>2500</v>
      </c>
      <c r="G21" s="95">
        <v>893</v>
      </c>
      <c r="H21" s="96">
        <f t="shared" si="0"/>
        <v>0.35720000000000002</v>
      </c>
    </row>
    <row r="22" spans="1:8" s="86" customFormat="1" ht="20.100000000000001" customHeight="1">
      <c r="A22" s="80"/>
      <c r="B22" s="92" t="s">
        <v>437</v>
      </c>
      <c r="C22" s="93">
        <v>3014</v>
      </c>
      <c r="D22" s="94"/>
      <c r="E22" s="95"/>
      <c r="F22" s="95"/>
      <c r="G22" s="95"/>
      <c r="H22" s="96" t="str">
        <f t="shared" si="0"/>
        <v xml:space="preserve">  </v>
      </c>
    </row>
    <row r="23" spans="1:8" s="86" customFormat="1" ht="20.100000000000001" customHeight="1">
      <c r="A23" s="80"/>
      <c r="B23" s="92" t="s">
        <v>438</v>
      </c>
      <c r="C23" s="93">
        <v>3015</v>
      </c>
      <c r="D23" s="94">
        <v>7748</v>
      </c>
      <c r="E23" s="95">
        <v>10991</v>
      </c>
      <c r="F23" s="95">
        <v>10991</v>
      </c>
      <c r="G23" s="95">
        <f>SUM(G9-G14)</f>
        <v>2278</v>
      </c>
      <c r="H23" s="96">
        <f t="shared" si="0"/>
        <v>0.20726048585206078</v>
      </c>
    </row>
    <row r="24" spans="1:8" s="86" customFormat="1" ht="20.100000000000001" customHeight="1">
      <c r="A24" s="80"/>
      <c r="B24" s="92" t="s">
        <v>439</v>
      </c>
      <c r="C24" s="93">
        <v>3016</v>
      </c>
      <c r="D24" s="94"/>
      <c r="E24" s="95"/>
      <c r="F24" s="95"/>
      <c r="G24" s="95"/>
      <c r="H24" s="96" t="str">
        <f t="shared" si="0"/>
        <v xml:space="preserve">  </v>
      </c>
    </row>
    <row r="25" spans="1:8" s="86" customFormat="1" ht="20.100000000000001" customHeight="1">
      <c r="A25" s="80"/>
      <c r="B25" s="97" t="s">
        <v>440</v>
      </c>
      <c r="C25" s="93"/>
      <c r="D25" s="94"/>
      <c r="E25" s="95"/>
      <c r="F25" s="95"/>
      <c r="G25" s="95"/>
      <c r="H25" s="96" t="str">
        <f t="shared" si="0"/>
        <v xml:space="preserve">  </v>
      </c>
    </row>
    <row r="26" spans="1:8" s="86" customFormat="1" ht="20.100000000000001" customHeight="1">
      <c r="A26" s="80"/>
      <c r="B26" s="87" t="s">
        <v>441</v>
      </c>
      <c r="C26" s="88">
        <v>3017</v>
      </c>
      <c r="D26" s="89">
        <v>0</v>
      </c>
      <c r="E26" s="90">
        <v>0</v>
      </c>
      <c r="F26" s="90">
        <v>0</v>
      </c>
      <c r="G26" s="90">
        <v>0</v>
      </c>
      <c r="H26" s="91" t="str">
        <f t="shared" si="0"/>
        <v xml:space="preserve">  </v>
      </c>
    </row>
    <row r="27" spans="1:8" s="86" customFormat="1" ht="20.100000000000001" customHeight="1">
      <c r="A27" s="80"/>
      <c r="B27" s="92" t="s">
        <v>442</v>
      </c>
      <c r="C27" s="93">
        <v>3018</v>
      </c>
      <c r="D27" s="94"/>
      <c r="E27" s="95"/>
      <c r="F27" s="95"/>
      <c r="G27" s="95"/>
      <c r="H27" s="96" t="str">
        <f t="shared" si="0"/>
        <v xml:space="preserve">  </v>
      </c>
    </row>
    <row r="28" spans="1:8" s="86" customFormat="1" ht="27.75" customHeight="1">
      <c r="A28" s="80"/>
      <c r="B28" s="92" t="s">
        <v>443</v>
      </c>
      <c r="C28" s="93">
        <v>3019</v>
      </c>
      <c r="D28" s="94"/>
      <c r="E28" s="95"/>
      <c r="F28" s="95"/>
      <c r="G28" s="95"/>
      <c r="H28" s="96" t="str">
        <f t="shared" si="0"/>
        <v xml:space="preserve">  </v>
      </c>
    </row>
    <row r="29" spans="1:8" s="86" customFormat="1" ht="20.100000000000001" customHeight="1">
      <c r="A29" s="80"/>
      <c r="B29" s="92" t="s">
        <v>444</v>
      </c>
      <c r="C29" s="93">
        <v>3020</v>
      </c>
      <c r="D29" s="94"/>
      <c r="E29" s="95"/>
      <c r="F29" s="95"/>
      <c r="G29" s="95"/>
      <c r="H29" s="96" t="str">
        <f t="shared" si="0"/>
        <v xml:space="preserve">  </v>
      </c>
    </row>
    <row r="30" spans="1:8" s="86" customFormat="1" ht="20.100000000000001" customHeight="1">
      <c r="A30" s="80"/>
      <c r="B30" s="92" t="s">
        <v>445</v>
      </c>
      <c r="C30" s="93">
        <v>3021</v>
      </c>
      <c r="D30" s="94"/>
      <c r="E30" s="95"/>
      <c r="F30" s="95"/>
      <c r="G30" s="95"/>
      <c r="H30" s="96" t="str">
        <f t="shared" si="0"/>
        <v xml:space="preserve">  </v>
      </c>
    </row>
    <row r="31" spans="1:8" s="86" customFormat="1" ht="20.100000000000001" customHeight="1">
      <c r="A31" s="80"/>
      <c r="B31" s="92" t="s">
        <v>446</v>
      </c>
      <c r="C31" s="93">
        <v>3022</v>
      </c>
      <c r="D31" s="94"/>
      <c r="E31" s="95"/>
      <c r="F31" s="95"/>
      <c r="G31" s="95"/>
      <c r="H31" s="96" t="str">
        <f t="shared" si="0"/>
        <v xml:space="preserve">  </v>
      </c>
    </row>
    <row r="32" spans="1:8" s="86" customFormat="1" ht="20.100000000000001" customHeight="1">
      <c r="A32" s="80"/>
      <c r="B32" s="87" t="s">
        <v>447</v>
      </c>
      <c r="C32" s="88">
        <v>3023</v>
      </c>
      <c r="D32" s="89">
        <v>9291</v>
      </c>
      <c r="E32" s="90">
        <v>7700</v>
      </c>
      <c r="F32" s="90">
        <v>7700</v>
      </c>
      <c r="G32" s="90">
        <v>4644</v>
      </c>
      <c r="H32" s="91">
        <f t="shared" si="0"/>
        <v>0.60311688311688316</v>
      </c>
    </row>
    <row r="33" spans="1:8" s="86" customFormat="1" ht="20.100000000000001" customHeight="1">
      <c r="A33" s="80"/>
      <c r="B33" s="92" t="s">
        <v>448</v>
      </c>
      <c r="C33" s="93">
        <v>3024</v>
      </c>
      <c r="D33" s="94"/>
      <c r="E33" s="95"/>
      <c r="F33" s="95"/>
      <c r="G33" s="95"/>
      <c r="H33" s="96" t="str">
        <f t="shared" si="0"/>
        <v xml:space="preserve">  </v>
      </c>
    </row>
    <row r="34" spans="1:8" s="86" customFormat="1" ht="34.5" customHeight="1">
      <c r="A34" s="80"/>
      <c r="B34" s="92" t="s">
        <v>449</v>
      </c>
      <c r="C34" s="93">
        <v>3025</v>
      </c>
      <c r="D34" s="94">
        <v>9291</v>
      </c>
      <c r="E34" s="95">
        <v>7700</v>
      </c>
      <c r="F34" s="95">
        <v>7700</v>
      </c>
      <c r="G34" s="95">
        <v>4644</v>
      </c>
      <c r="H34" s="96">
        <f t="shared" si="0"/>
        <v>0.60311688311688316</v>
      </c>
    </row>
    <row r="35" spans="1:8" s="86" customFormat="1" ht="20.100000000000001" customHeight="1">
      <c r="A35" s="80"/>
      <c r="B35" s="92" t="s">
        <v>450</v>
      </c>
      <c r="C35" s="93">
        <v>3026</v>
      </c>
      <c r="D35" s="94"/>
      <c r="E35" s="95"/>
      <c r="F35" s="95"/>
      <c r="G35" s="95"/>
      <c r="H35" s="96" t="str">
        <f t="shared" si="0"/>
        <v xml:space="preserve">  </v>
      </c>
    </row>
    <row r="36" spans="1:8" s="86" customFormat="1" ht="20.100000000000001" customHeight="1">
      <c r="A36" s="80"/>
      <c r="B36" s="92" t="s">
        <v>451</v>
      </c>
      <c r="C36" s="93">
        <v>3027</v>
      </c>
      <c r="D36" s="94"/>
      <c r="E36" s="95"/>
      <c r="F36" s="95"/>
      <c r="G36" s="95"/>
      <c r="H36" s="96" t="str">
        <f t="shared" si="0"/>
        <v xml:space="preserve">  </v>
      </c>
    </row>
    <row r="37" spans="1:8" s="86" customFormat="1" ht="20.100000000000001" customHeight="1">
      <c r="A37" s="80"/>
      <c r="B37" s="92" t="s">
        <v>452</v>
      </c>
      <c r="C37" s="93">
        <v>3028</v>
      </c>
      <c r="D37" s="94">
        <v>9291</v>
      </c>
      <c r="E37" s="95">
        <v>7700</v>
      </c>
      <c r="F37" s="95">
        <v>7700</v>
      </c>
      <c r="G37" s="95">
        <v>4644</v>
      </c>
      <c r="H37" s="96">
        <f t="shared" si="0"/>
        <v>0.60311688311688316</v>
      </c>
    </row>
    <row r="38" spans="1:8" s="86" customFormat="1" ht="22.5" customHeight="1">
      <c r="A38" s="80"/>
      <c r="B38" s="97" t="s">
        <v>453</v>
      </c>
      <c r="C38" s="93"/>
      <c r="D38" s="94"/>
      <c r="E38" s="95"/>
      <c r="F38" s="95"/>
      <c r="G38" s="95"/>
      <c r="H38" s="96" t="str">
        <f t="shared" si="0"/>
        <v xml:space="preserve">  </v>
      </c>
    </row>
    <row r="39" spans="1:8" s="86" customFormat="1" ht="20.100000000000001" customHeight="1">
      <c r="A39" s="80"/>
      <c r="B39" s="87" t="s">
        <v>454</v>
      </c>
      <c r="C39" s="88">
        <v>3029</v>
      </c>
      <c r="D39" s="89">
        <v>6000</v>
      </c>
      <c r="E39" s="90">
        <v>0</v>
      </c>
      <c r="F39" s="90">
        <v>0</v>
      </c>
      <c r="G39" s="90">
        <v>0</v>
      </c>
      <c r="H39" s="91" t="str">
        <f t="shared" si="0"/>
        <v xml:space="preserve">  </v>
      </c>
    </row>
    <row r="40" spans="1:8" s="86" customFormat="1" ht="20.100000000000001" customHeight="1">
      <c r="A40" s="80"/>
      <c r="B40" s="92" t="s">
        <v>455</v>
      </c>
      <c r="C40" s="93">
        <v>3030</v>
      </c>
      <c r="D40" s="94"/>
      <c r="E40" s="95"/>
      <c r="F40" s="95"/>
      <c r="G40" s="95"/>
      <c r="H40" s="96" t="str">
        <f t="shared" si="0"/>
        <v xml:space="preserve">  </v>
      </c>
    </row>
    <row r="41" spans="1:8" s="86" customFormat="1" ht="20.100000000000001" customHeight="1">
      <c r="A41" s="80"/>
      <c r="B41" s="92" t="s">
        <v>456</v>
      </c>
      <c r="C41" s="93">
        <v>3031</v>
      </c>
      <c r="D41" s="94">
        <v>6000</v>
      </c>
      <c r="E41" s="95"/>
      <c r="F41" s="95"/>
      <c r="G41" s="95"/>
      <c r="H41" s="96" t="str">
        <f t="shared" ref="H41:H72" si="1">IFERROR(G41/F41,"  ")</f>
        <v xml:space="preserve">  </v>
      </c>
    </row>
    <row r="42" spans="1:8" s="86" customFormat="1" ht="20.100000000000001" customHeight="1">
      <c r="A42" s="80"/>
      <c r="B42" s="92" t="s">
        <v>457</v>
      </c>
      <c r="C42" s="93">
        <v>3032</v>
      </c>
      <c r="D42" s="94"/>
      <c r="E42" s="95"/>
      <c r="F42" s="95"/>
      <c r="G42" s="95"/>
      <c r="H42" s="96" t="str">
        <f t="shared" si="1"/>
        <v xml:space="preserve">  </v>
      </c>
    </row>
    <row r="43" spans="1:8" s="86" customFormat="1" ht="20.100000000000001" customHeight="1">
      <c r="A43" s="80"/>
      <c r="B43" s="92" t="s">
        <v>458</v>
      </c>
      <c r="C43" s="93">
        <v>3033</v>
      </c>
      <c r="D43" s="94"/>
      <c r="E43" s="95"/>
      <c r="F43" s="95"/>
      <c r="G43" s="95"/>
      <c r="H43" s="96" t="str">
        <f t="shared" si="1"/>
        <v xml:space="preserve">  </v>
      </c>
    </row>
    <row r="44" spans="1:8" s="86" customFormat="1" ht="20.100000000000001" customHeight="1">
      <c r="A44" s="80"/>
      <c r="B44" s="92" t="s">
        <v>459</v>
      </c>
      <c r="C44" s="93">
        <v>3034</v>
      </c>
      <c r="D44" s="94"/>
      <c r="E44" s="95"/>
      <c r="F44" s="95"/>
      <c r="G44" s="95"/>
      <c r="H44" s="96" t="str">
        <f t="shared" si="1"/>
        <v xml:space="preserve">  </v>
      </c>
    </row>
    <row r="45" spans="1:8" s="86" customFormat="1" ht="20.100000000000001" customHeight="1">
      <c r="A45" s="80"/>
      <c r="B45" s="92" t="s">
        <v>460</v>
      </c>
      <c r="C45" s="93">
        <v>3035</v>
      </c>
      <c r="D45" s="94"/>
      <c r="E45" s="95"/>
      <c r="F45" s="95"/>
      <c r="G45" s="95"/>
      <c r="H45" s="96" t="str">
        <f t="shared" si="1"/>
        <v xml:space="preserve">  </v>
      </c>
    </row>
    <row r="46" spans="1:8" s="86" customFormat="1" ht="20.100000000000001" customHeight="1">
      <c r="A46" s="80"/>
      <c r="B46" s="92" t="s">
        <v>461</v>
      </c>
      <c r="C46" s="93">
        <v>3036</v>
      </c>
      <c r="D46" s="94"/>
      <c r="E46" s="95"/>
      <c r="F46" s="95"/>
      <c r="G46" s="95"/>
      <c r="H46" s="96" t="str">
        <f t="shared" si="1"/>
        <v xml:space="preserve">  </v>
      </c>
    </row>
    <row r="47" spans="1:8" s="86" customFormat="1" ht="20.100000000000001" customHeight="1">
      <c r="A47" s="80"/>
      <c r="B47" s="87" t="s">
        <v>462</v>
      </c>
      <c r="C47" s="88">
        <v>3037</v>
      </c>
      <c r="D47" s="89">
        <v>300</v>
      </c>
      <c r="E47" s="90">
        <v>1200</v>
      </c>
      <c r="F47" s="90">
        <v>1200</v>
      </c>
      <c r="G47" s="90">
        <f>SUM(G48:G54)</f>
        <v>1300</v>
      </c>
      <c r="H47" s="91">
        <f t="shared" si="1"/>
        <v>1.0833333333333333</v>
      </c>
    </row>
    <row r="48" spans="1:8" s="86" customFormat="1" ht="20.100000000000001" customHeight="1">
      <c r="A48" s="80"/>
      <c r="B48" s="92" t="s">
        <v>463</v>
      </c>
      <c r="C48" s="93">
        <v>3038</v>
      </c>
      <c r="D48" s="94"/>
      <c r="E48" s="95"/>
      <c r="F48" s="95"/>
      <c r="G48" s="95"/>
      <c r="H48" s="96" t="str">
        <f t="shared" si="1"/>
        <v xml:space="preserve">  </v>
      </c>
    </row>
    <row r="49" spans="1:8" s="86" customFormat="1" ht="20.100000000000001" customHeight="1">
      <c r="A49" s="80"/>
      <c r="B49" s="92" t="s">
        <v>456</v>
      </c>
      <c r="C49" s="93">
        <v>3039</v>
      </c>
      <c r="D49" s="94">
        <v>0</v>
      </c>
      <c r="E49" s="95">
        <v>1200</v>
      </c>
      <c r="F49" s="95">
        <v>1200</v>
      </c>
      <c r="G49" s="95">
        <v>1300</v>
      </c>
      <c r="H49" s="96">
        <f t="shared" si="1"/>
        <v>1.0833333333333333</v>
      </c>
    </row>
    <row r="50" spans="1:8" s="86" customFormat="1" ht="20.100000000000001" customHeight="1">
      <c r="A50" s="80"/>
      <c r="B50" s="92" t="s">
        <v>457</v>
      </c>
      <c r="C50" s="93">
        <v>3040</v>
      </c>
      <c r="D50" s="94"/>
      <c r="E50" s="95"/>
      <c r="F50" s="95"/>
      <c r="G50" s="95"/>
      <c r="H50" s="96" t="str">
        <f t="shared" si="1"/>
        <v xml:space="preserve">  </v>
      </c>
    </row>
    <row r="51" spans="1:8" s="86" customFormat="1" ht="20.100000000000001" customHeight="1">
      <c r="A51" s="80"/>
      <c r="B51" s="92" t="s">
        <v>458</v>
      </c>
      <c r="C51" s="93">
        <v>3041</v>
      </c>
      <c r="D51" s="94">
        <v>300</v>
      </c>
      <c r="E51" s="95"/>
      <c r="F51" s="95"/>
      <c r="G51" s="95"/>
      <c r="H51" s="96" t="str">
        <f t="shared" si="1"/>
        <v xml:space="preserve">  </v>
      </c>
    </row>
    <row r="52" spans="1:8" s="86" customFormat="1" ht="20.100000000000001" customHeight="1">
      <c r="A52" s="80"/>
      <c r="B52" s="92" t="s">
        <v>459</v>
      </c>
      <c r="C52" s="93">
        <v>3042</v>
      </c>
      <c r="D52" s="94"/>
      <c r="E52" s="95"/>
      <c r="F52" s="95"/>
      <c r="G52" s="95"/>
      <c r="H52" s="96" t="str">
        <f t="shared" si="1"/>
        <v xml:space="preserve">  </v>
      </c>
    </row>
    <row r="53" spans="1:8" s="86" customFormat="1" ht="20.100000000000001" customHeight="1">
      <c r="A53" s="80"/>
      <c r="B53" s="92" t="s">
        <v>464</v>
      </c>
      <c r="C53" s="93">
        <v>3043</v>
      </c>
      <c r="D53" s="94"/>
      <c r="E53" s="95"/>
      <c r="F53" s="95"/>
      <c r="G53" s="95"/>
      <c r="H53" s="96" t="str">
        <f t="shared" si="1"/>
        <v xml:space="preserve">  </v>
      </c>
    </row>
    <row r="54" spans="1:8" s="86" customFormat="1" ht="20.100000000000001" customHeight="1">
      <c r="A54" s="80"/>
      <c r="B54" s="92" t="s">
        <v>465</v>
      </c>
      <c r="C54" s="93">
        <v>3044</v>
      </c>
      <c r="D54" s="94"/>
      <c r="E54" s="95"/>
      <c r="F54" s="95"/>
      <c r="G54" s="95"/>
      <c r="H54" s="96" t="str">
        <f t="shared" si="1"/>
        <v xml:space="preserve">  </v>
      </c>
    </row>
    <row r="55" spans="1:8" s="86" customFormat="1" ht="20.100000000000001" customHeight="1">
      <c r="A55" s="80"/>
      <c r="B55" s="92" t="s">
        <v>466</v>
      </c>
      <c r="C55" s="93">
        <v>3045</v>
      </c>
      <c r="D55" s="94"/>
      <c r="E55" s="95"/>
      <c r="F55" s="95"/>
      <c r="G55" s="95"/>
      <c r="H55" s="96" t="str">
        <f t="shared" si="1"/>
        <v xml:space="preserve">  </v>
      </c>
    </row>
    <row r="56" spans="1:8" s="86" customFormat="1" ht="20.100000000000001" customHeight="1">
      <c r="A56" s="80"/>
      <c r="B56" s="92" t="s">
        <v>467</v>
      </c>
      <c r="C56" s="93">
        <v>3046</v>
      </c>
      <c r="D56" s="94">
        <v>5700</v>
      </c>
      <c r="E56" s="95"/>
      <c r="F56" s="95"/>
      <c r="G56" s="95"/>
      <c r="H56" s="96" t="str">
        <f t="shared" si="1"/>
        <v xml:space="preserve">  </v>
      </c>
    </row>
    <row r="57" spans="1:8" s="86" customFormat="1" ht="20.100000000000001" customHeight="1">
      <c r="A57" s="80"/>
      <c r="B57" s="92" t="s">
        <v>468</v>
      </c>
      <c r="C57" s="93">
        <v>3047</v>
      </c>
      <c r="D57" s="94"/>
      <c r="E57" s="95">
        <v>1200</v>
      </c>
      <c r="F57" s="95">
        <v>1200</v>
      </c>
      <c r="G57" s="95">
        <f>SUM(G47-G39)</f>
        <v>1300</v>
      </c>
      <c r="H57" s="96">
        <f t="shared" si="1"/>
        <v>1.0833333333333333</v>
      </c>
    </row>
    <row r="58" spans="1:8" s="86" customFormat="1" ht="20.100000000000001" customHeight="1">
      <c r="A58" s="80"/>
      <c r="B58" s="97" t="s">
        <v>469</v>
      </c>
      <c r="C58" s="93">
        <v>3048</v>
      </c>
      <c r="D58" s="94">
        <v>190285</v>
      </c>
      <c r="E58" s="95">
        <v>228620</v>
      </c>
      <c r="F58" s="95">
        <v>228620</v>
      </c>
      <c r="G58" s="95">
        <f>SUM(G9+G26+G39)</f>
        <v>175662</v>
      </c>
      <c r="H58" s="96">
        <f t="shared" si="1"/>
        <v>0.76835797393053973</v>
      </c>
    </row>
    <row r="59" spans="1:8" s="86" customFormat="1" ht="20.100000000000001" customHeight="1">
      <c r="A59" s="80"/>
      <c r="B59" s="97" t="s">
        <v>470</v>
      </c>
      <c r="C59" s="93">
        <v>3049</v>
      </c>
      <c r="D59" s="94">
        <v>186128</v>
      </c>
      <c r="E59" s="95">
        <v>226529</v>
      </c>
      <c r="F59" s="95">
        <v>226529</v>
      </c>
      <c r="G59" s="95">
        <f>SUM(G14+G32+G47)</f>
        <v>179328</v>
      </c>
      <c r="H59" s="96">
        <f t="shared" si="1"/>
        <v>0.79163374225816563</v>
      </c>
    </row>
    <row r="60" spans="1:8" s="86" customFormat="1" ht="20.100000000000001" customHeight="1">
      <c r="A60" s="80"/>
      <c r="B60" s="87" t="s">
        <v>471</v>
      </c>
      <c r="C60" s="88">
        <v>3050</v>
      </c>
      <c r="D60" s="89">
        <v>4157</v>
      </c>
      <c r="E60" s="90">
        <v>2091</v>
      </c>
      <c r="F60" s="90">
        <v>2091</v>
      </c>
      <c r="G60" s="90"/>
      <c r="H60" s="91">
        <f t="shared" si="1"/>
        <v>0</v>
      </c>
    </row>
    <row r="61" spans="1:8" s="86" customFormat="1" ht="20.100000000000001" customHeight="1">
      <c r="A61" s="80"/>
      <c r="B61" s="87" t="s">
        <v>472</v>
      </c>
      <c r="C61" s="88">
        <v>3051</v>
      </c>
      <c r="D61" s="89"/>
      <c r="E61" s="90"/>
      <c r="F61" s="90"/>
      <c r="G61" s="90">
        <f>SUM(G59-G58)</f>
        <v>3666</v>
      </c>
      <c r="H61" s="91" t="str">
        <f t="shared" si="1"/>
        <v xml:space="preserve">  </v>
      </c>
    </row>
    <row r="62" spans="1:8" s="86" customFormat="1" ht="20.100000000000001" customHeight="1">
      <c r="A62" s="80"/>
      <c r="B62" s="87" t="s">
        <v>473</v>
      </c>
      <c r="C62" s="88">
        <v>3052</v>
      </c>
      <c r="D62" s="89">
        <v>11491</v>
      </c>
      <c r="E62" s="90">
        <v>15734</v>
      </c>
      <c r="F62" s="90">
        <v>15734</v>
      </c>
      <c r="G62" s="90">
        <v>15650</v>
      </c>
      <c r="H62" s="91">
        <f t="shared" si="1"/>
        <v>0.99466124316766236</v>
      </c>
    </row>
    <row r="63" spans="1:8" s="86" customFormat="1" ht="24" customHeight="1">
      <c r="A63" s="80"/>
      <c r="B63" s="97" t="s">
        <v>474</v>
      </c>
      <c r="C63" s="93">
        <v>3053</v>
      </c>
      <c r="D63" s="94"/>
      <c r="E63" s="95"/>
      <c r="F63" s="95"/>
      <c r="G63" s="95"/>
      <c r="H63" s="96" t="str">
        <f t="shared" si="1"/>
        <v xml:space="preserve">  </v>
      </c>
    </row>
    <row r="64" spans="1:8" s="86" customFormat="1" ht="24" customHeight="1">
      <c r="A64" s="80"/>
      <c r="B64" s="97" t="s">
        <v>475</v>
      </c>
      <c r="C64" s="93">
        <v>3054</v>
      </c>
      <c r="D64" s="94"/>
      <c r="E64" s="95"/>
      <c r="F64" s="95"/>
      <c r="G64" s="95"/>
      <c r="H64" s="96" t="str">
        <f t="shared" si="1"/>
        <v xml:space="preserve">  </v>
      </c>
    </row>
    <row r="65" spans="2:9" s="86" customFormat="1" ht="20.100000000000001" customHeight="1" thickBot="1">
      <c r="B65" s="98" t="s">
        <v>476</v>
      </c>
      <c r="C65" s="501">
        <v>3055</v>
      </c>
      <c r="D65" s="502">
        <v>15648</v>
      </c>
      <c r="E65" s="503">
        <v>17825</v>
      </c>
      <c r="F65" s="503">
        <v>17825</v>
      </c>
      <c r="G65" s="503">
        <f>SUM(G60-G61+G62+G63-G64)</f>
        <v>11984</v>
      </c>
      <c r="H65" s="504">
        <f t="shared" si="1"/>
        <v>0.67231416549789624</v>
      </c>
    </row>
    <row r="66" spans="2:9" s="86" customFormat="1" ht="13.5" customHeight="1" thickBot="1">
      <c r="B66" s="99" t="s">
        <v>477</v>
      </c>
      <c r="C66" s="501"/>
      <c r="D66" s="502"/>
      <c r="E66" s="503"/>
      <c r="F66" s="503"/>
      <c r="G66" s="503"/>
      <c r="H66" s="504" t="str">
        <f t="shared" si="1"/>
        <v xml:space="preserve">  </v>
      </c>
    </row>
    <row r="67" spans="2:9">
      <c r="B67" s="47"/>
      <c r="H67" s="100" t="str">
        <f t="shared" si="1"/>
        <v xml:space="preserve">  </v>
      </c>
    </row>
    <row r="68" spans="2:9">
      <c r="B68" s="3" t="s">
        <v>102</v>
      </c>
      <c r="H68" s="100" t="str">
        <f t="shared" si="1"/>
        <v xml:space="preserve">  </v>
      </c>
      <c r="I68" s="12"/>
    </row>
    <row r="69" spans="2:9">
      <c r="H69" s="100" t="str">
        <f t="shared" si="1"/>
        <v xml:space="preserve">  </v>
      </c>
    </row>
    <row r="70" spans="2:9">
      <c r="H70" s="100" t="str">
        <f t="shared" si="1"/>
        <v xml:space="preserve">  </v>
      </c>
    </row>
    <row r="71" spans="2:9">
      <c r="H71" s="100" t="str">
        <f t="shared" si="1"/>
        <v xml:space="preserve">  </v>
      </c>
    </row>
    <row r="72" spans="2:9">
      <c r="H72" s="100" t="str">
        <f t="shared" si="1"/>
        <v xml:space="preserve">  </v>
      </c>
    </row>
    <row r="73" spans="2:9">
      <c r="H73" s="100" t="str">
        <f t="shared" ref="H73:H104" si="2">IFERROR(G73/F73,"  ")</f>
        <v xml:space="preserve">  </v>
      </c>
    </row>
    <row r="74" spans="2:9">
      <c r="H74" s="100" t="str">
        <f t="shared" si="2"/>
        <v xml:space="preserve">  </v>
      </c>
    </row>
    <row r="75" spans="2:9">
      <c r="H75" s="100" t="str">
        <f t="shared" si="2"/>
        <v xml:space="preserve">  </v>
      </c>
    </row>
    <row r="76" spans="2:9">
      <c r="H76" s="100" t="str">
        <f t="shared" si="2"/>
        <v xml:space="preserve">  </v>
      </c>
    </row>
    <row r="77" spans="2:9">
      <c r="H77" s="100" t="str">
        <f t="shared" si="2"/>
        <v xml:space="preserve">  </v>
      </c>
    </row>
    <row r="78" spans="2:9">
      <c r="H78" s="505" t="str">
        <f t="shared" si="2"/>
        <v xml:space="preserve">  </v>
      </c>
    </row>
    <row r="79" spans="2:9">
      <c r="H79" s="505" t="str">
        <f t="shared" si="2"/>
        <v xml:space="preserve">  </v>
      </c>
    </row>
    <row r="80" spans="2:9">
      <c r="H80" s="100" t="str">
        <f t="shared" si="2"/>
        <v xml:space="preserve">  </v>
      </c>
    </row>
    <row r="81" spans="8:8">
      <c r="H81" s="100" t="str">
        <f t="shared" si="2"/>
        <v xml:space="preserve">  </v>
      </c>
    </row>
    <row r="82" spans="8:8">
      <c r="H82" s="100" t="str">
        <f t="shared" si="2"/>
        <v xml:space="preserve">  </v>
      </c>
    </row>
    <row r="83" spans="8:8">
      <c r="H83" s="100" t="str">
        <f t="shared" si="2"/>
        <v xml:space="preserve">  </v>
      </c>
    </row>
    <row r="84" spans="8:8">
      <c r="H84" s="100" t="str">
        <f t="shared" si="2"/>
        <v xml:space="preserve">  </v>
      </c>
    </row>
    <row r="85" spans="8:8">
      <c r="H85" s="100" t="str">
        <f t="shared" si="2"/>
        <v xml:space="preserve">  </v>
      </c>
    </row>
    <row r="86" spans="8:8">
      <c r="H86" s="100" t="str">
        <f t="shared" si="2"/>
        <v xml:space="preserve">  </v>
      </c>
    </row>
    <row r="87" spans="8:8">
      <c r="H87" s="100" t="str">
        <f t="shared" si="2"/>
        <v xml:space="preserve">  </v>
      </c>
    </row>
    <row r="88" spans="8:8">
      <c r="H88" s="100" t="str">
        <f t="shared" si="2"/>
        <v xml:space="preserve">  </v>
      </c>
    </row>
    <row r="89" spans="8:8">
      <c r="H89" s="100" t="str">
        <f t="shared" si="2"/>
        <v xml:space="preserve">  </v>
      </c>
    </row>
    <row r="90" spans="8:8">
      <c r="H90" s="100" t="str">
        <f t="shared" si="2"/>
        <v xml:space="preserve">  </v>
      </c>
    </row>
    <row r="91" spans="8:8">
      <c r="H91" s="100" t="str">
        <f t="shared" si="2"/>
        <v xml:space="preserve">  </v>
      </c>
    </row>
    <row r="92" spans="8:8">
      <c r="H92" s="100" t="str">
        <f t="shared" si="2"/>
        <v xml:space="preserve">  </v>
      </c>
    </row>
    <row r="93" spans="8:8">
      <c r="H93" s="505" t="str">
        <f t="shared" si="2"/>
        <v xml:space="preserve">  </v>
      </c>
    </row>
    <row r="94" spans="8:8">
      <c r="H94" s="505" t="str">
        <f t="shared" si="2"/>
        <v xml:space="preserve">  </v>
      </c>
    </row>
    <row r="95" spans="8:8">
      <c r="H95" s="505" t="str">
        <f t="shared" si="2"/>
        <v xml:space="preserve">  </v>
      </c>
    </row>
    <row r="96" spans="8:8">
      <c r="H96" s="505" t="str">
        <f t="shared" si="2"/>
        <v xml:space="preserve">  </v>
      </c>
    </row>
    <row r="97" spans="8:8">
      <c r="H97" s="100" t="str">
        <f t="shared" si="2"/>
        <v xml:space="preserve">  </v>
      </c>
    </row>
    <row r="98" spans="8:8">
      <c r="H98" s="100" t="str">
        <f t="shared" si="2"/>
        <v xml:space="preserve">  </v>
      </c>
    </row>
    <row r="99" spans="8:8">
      <c r="H99" s="100" t="str">
        <f t="shared" si="2"/>
        <v xml:space="preserve">  </v>
      </c>
    </row>
    <row r="100" spans="8:8">
      <c r="H100" s="505" t="str">
        <f t="shared" si="2"/>
        <v xml:space="preserve">  </v>
      </c>
    </row>
    <row r="101" spans="8:8">
      <c r="H101" s="505" t="str">
        <f t="shared" si="2"/>
        <v xml:space="preserve">  </v>
      </c>
    </row>
    <row r="102" spans="8:8">
      <c r="H102" s="100" t="str">
        <f t="shared" si="2"/>
        <v xml:space="preserve">  </v>
      </c>
    </row>
    <row r="103" spans="8:8">
      <c r="H103" s="100" t="str">
        <f t="shared" si="2"/>
        <v xml:space="preserve">  </v>
      </c>
    </row>
    <row r="104" spans="8:8">
      <c r="H104" s="100" t="str">
        <f t="shared" si="2"/>
        <v xml:space="preserve">  </v>
      </c>
    </row>
    <row r="105" spans="8:8">
      <c r="H105" s="100" t="str">
        <f t="shared" ref="H105:H136" si="3">IFERROR(G105/F105,"  ")</f>
        <v xml:space="preserve">  </v>
      </c>
    </row>
    <row r="106" spans="8:8">
      <c r="H106" s="100" t="str">
        <f t="shared" si="3"/>
        <v xml:space="preserve">  </v>
      </c>
    </row>
    <row r="107" spans="8:8">
      <c r="H107" s="100" t="str">
        <f t="shared" si="3"/>
        <v xml:space="preserve">  </v>
      </c>
    </row>
    <row r="108" spans="8:8">
      <c r="H108" s="100" t="str">
        <f t="shared" si="3"/>
        <v xml:space="preserve">  </v>
      </c>
    </row>
    <row r="109" spans="8:8">
      <c r="H109" s="100" t="str">
        <f t="shared" si="3"/>
        <v xml:space="preserve">  </v>
      </c>
    </row>
    <row r="110" spans="8:8">
      <c r="H110" s="100" t="str">
        <f t="shared" si="3"/>
        <v xml:space="preserve">  </v>
      </c>
    </row>
    <row r="111" spans="8:8">
      <c r="H111" s="100" t="str">
        <f t="shared" si="3"/>
        <v xml:space="preserve">  </v>
      </c>
    </row>
    <row r="112" spans="8:8">
      <c r="H112" s="505" t="str">
        <f t="shared" si="3"/>
        <v xml:space="preserve">  </v>
      </c>
    </row>
    <row r="113" spans="8:8">
      <c r="H113" s="505" t="str">
        <f t="shared" si="3"/>
        <v xml:space="preserve">  </v>
      </c>
    </row>
    <row r="114" spans="8:8">
      <c r="H114" s="100" t="str">
        <f t="shared" si="3"/>
        <v xml:space="preserve">  </v>
      </c>
    </row>
    <row r="115" spans="8:8">
      <c r="H115" s="505" t="str">
        <f t="shared" si="3"/>
        <v xml:space="preserve">  </v>
      </c>
    </row>
    <row r="116" spans="8:8">
      <c r="H116" s="505" t="str">
        <f t="shared" si="3"/>
        <v xml:space="preserve">  </v>
      </c>
    </row>
    <row r="117" spans="8:8">
      <c r="H117" s="100" t="str">
        <f t="shared" si="3"/>
        <v xml:space="preserve">  </v>
      </c>
    </row>
    <row r="118" spans="8:8">
      <c r="H118" s="100" t="str">
        <f t="shared" si="3"/>
        <v xml:space="preserve">  </v>
      </c>
    </row>
    <row r="119" spans="8:8">
      <c r="H119" s="100" t="str">
        <f t="shared" si="3"/>
        <v xml:space="preserve">  </v>
      </c>
    </row>
    <row r="120" spans="8:8">
      <c r="H120" s="100" t="str">
        <f t="shared" si="3"/>
        <v xml:space="preserve">  </v>
      </c>
    </row>
    <row r="121" spans="8:8">
      <c r="H121" s="100" t="str">
        <f t="shared" si="3"/>
        <v xml:space="preserve">  </v>
      </c>
    </row>
    <row r="122" spans="8:8">
      <c r="H122" s="100" t="str">
        <f t="shared" si="3"/>
        <v xml:space="preserve">  </v>
      </c>
    </row>
    <row r="123" spans="8:8">
      <c r="H123" s="100" t="str">
        <f t="shared" si="3"/>
        <v xml:space="preserve">  </v>
      </c>
    </row>
    <row r="124" spans="8:8">
      <c r="H124" s="100" t="str">
        <f t="shared" si="3"/>
        <v xml:space="preserve">  </v>
      </c>
    </row>
    <row r="125" spans="8:8">
      <c r="H125" s="505" t="str">
        <f t="shared" si="3"/>
        <v xml:space="preserve">  </v>
      </c>
    </row>
    <row r="126" spans="8:8">
      <c r="H126" s="505" t="str">
        <f t="shared" si="3"/>
        <v xml:space="preserve">  </v>
      </c>
    </row>
    <row r="127" spans="8:8">
      <c r="H127" s="100" t="str">
        <f t="shared" si="3"/>
        <v xml:space="preserve">  </v>
      </c>
    </row>
    <row r="128" spans="8:8">
      <c r="H128" s="100" t="str">
        <f t="shared" si="3"/>
        <v xml:space="preserve">  </v>
      </c>
    </row>
    <row r="129" spans="8:8">
      <c r="H129" s="100" t="str">
        <f t="shared" si="3"/>
        <v xml:space="preserve">  </v>
      </c>
    </row>
    <row r="130" spans="8:8">
      <c r="H130" s="100" t="str">
        <f t="shared" si="3"/>
        <v xml:space="preserve">  </v>
      </c>
    </row>
    <row r="131" spans="8:8">
      <c r="H131" s="100" t="str">
        <f t="shared" si="3"/>
        <v xml:space="preserve">  </v>
      </c>
    </row>
    <row r="132" spans="8:8">
      <c r="H132" s="100" t="str">
        <f t="shared" si="3"/>
        <v xml:space="preserve">  </v>
      </c>
    </row>
    <row r="133" spans="8:8">
      <c r="H133" s="505" t="str">
        <f t="shared" si="3"/>
        <v xml:space="preserve">  </v>
      </c>
    </row>
    <row r="134" spans="8:8">
      <c r="H134" s="505" t="str">
        <f t="shared" si="3"/>
        <v xml:space="preserve">  </v>
      </c>
    </row>
    <row r="135" spans="8:8">
      <c r="H135" s="100" t="str">
        <f t="shared" si="3"/>
        <v xml:space="preserve">  </v>
      </c>
    </row>
    <row r="136" spans="8:8">
      <c r="H136" s="100" t="str">
        <f t="shared" si="3"/>
        <v xml:space="preserve">  </v>
      </c>
    </row>
    <row r="137" spans="8:8">
      <c r="H137" s="100" t="str">
        <f t="shared" ref="H137:H144" si="4">IFERROR(G137/F137,"  ")</f>
        <v xml:space="preserve">  </v>
      </c>
    </row>
    <row r="138" spans="8:8">
      <c r="H138" s="100" t="str">
        <f t="shared" si="4"/>
        <v xml:space="preserve">  </v>
      </c>
    </row>
    <row r="139" spans="8:8">
      <c r="H139" s="100" t="str">
        <f t="shared" si="4"/>
        <v xml:space="preserve">  </v>
      </c>
    </row>
    <row r="140" spans="8:8">
      <c r="H140" s="505" t="str">
        <f t="shared" si="4"/>
        <v xml:space="preserve">  </v>
      </c>
    </row>
    <row r="141" spans="8:8">
      <c r="H141" s="505" t="str">
        <f t="shared" si="4"/>
        <v xml:space="preserve">  </v>
      </c>
    </row>
    <row r="142" spans="8:8">
      <c r="H142" s="505" t="str">
        <f t="shared" si="4"/>
        <v xml:space="preserve">  </v>
      </c>
    </row>
    <row r="143" spans="8:8">
      <c r="H143" s="505" t="str">
        <f t="shared" si="4"/>
        <v xml:space="preserve">  </v>
      </c>
    </row>
    <row r="144" spans="8:8">
      <c r="H144" s="100" t="str">
        <f t="shared" si="4"/>
        <v xml:space="preserve">  </v>
      </c>
    </row>
    <row r="145" spans="8:8">
      <c r="H145" s="66"/>
    </row>
    <row r="146" spans="8:8">
      <c r="H146" s="66"/>
    </row>
    <row r="147" spans="8:8">
      <c r="H147" s="66"/>
    </row>
    <row r="148" spans="8:8">
      <c r="H148" s="66"/>
    </row>
    <row r="149" spans="8:8">
      <c r="H149" s="66"/>
    </row>
    <row r="150" spans="8:8">
      <c r="H150" s="66"/>
    </row>
    <row r="151" spans="8:8">
      <c r="H151" s="66"/>
    </row>
    <row r="152" spans="8:8">
      <c r="H152" s="66"/>
    </row>
    <row r="153" spans="8:8">
      <c r="H153" s="66"/>
    </row>
  </sheetData>
  <mergeCells count="24">
    <mergeCell ref="H142:H143"/>
    <mergeCell ref="H112:H113"/>
    <mergeCell ref="H115:H116"/>
    <mergeCell ref="H125:H126"/>
    <mergeCell ref="H133:H134"/>
    <mergeCell ref="H140:H141"/>
    <mergeCell ref="H65:H66"/>
    <mergeCell ref="H78:H79"/>
    <mergeCell ref="H93:H94"/>
    <mergeCell ref="H95:H96"/>
    <mergeCell ref="H100:H101"/>
    <mergeCell ref="C65:C66"/>
    <mergeCell ref="D65:D66"/>
    <mergeCell ref="E65:E66"/>
    <mergeCell ref="F65:F66"/>
    <mergeCell ref="G65:G66"/>
    <mergeCell ref="B2:H2"/>
    <mergeCell ref="B3:H3"/>
    <mergeCell ref="B5:B6"/>
    <mergeCell ref="C5:C6"/>
    <mergeCell ref="D5:D6"/>
    <mergeCell ref="E5:E6"/>
    <mergeCell ref="F5:G5"/>
    <mergeCell ref="H5:H6"/>
  </mergeCells>
  <pageMargins left="0.118055555555556" right="0.118055555555556" top="0.15763888888888899" bottom="0.15763888888888899" header="0.51180555555555496" footer="0.51180555555555496"/>
  <pageSetup paperSize="9" scale="60"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97"/>
  <sheetViews>
    <sheetView showGridLines="0" zoomScale="75" zoomScaleNormal="75" workbookViewId="0">
      <selection activeCell="E40" sqref="E40"/>
    </sheetView>
  </sheetViews>
  <sheetFormatPr defaultColWidth="9.140625" defaultRowHeight="15.75"/>
  <cols>
    <col min="1" max="1" width="2.85546875" style="101" customWidth="1"/>
    <col min="2" max="2" width="6.140625" style="101" customWidth="1"/>
    <col min="3" max="3" width="81.28515625" style="101" customWidth="1"/>
    <col min="4" max="4" width="20.7109375" style="102" customWidth="1"/>
    <col min="5" max="7" width="20.7109375" style="101" customWidth="1"/>
    <col min="8" max="8" width="21.28515625" style="101" customWidth="1"/>
    <col min="9" max="9" width="11.5703125" style="101" customWidth="1"/>
    <col min="10" max="10" width="12.7109375" style="101" customWidth="1"/>
    <col min="11" max="11" width="12.28515625" style="101" customWidth="1"/>
    <col min="12" max="12" width="13.42578125" style="101" customWidth="1"/>
    <col min="13" max="13" width="11.28515625" style="101" customWidth="1"/>
    <col min="14" max="14" width="12.42578125" style="101" customWidth="1"/>
    <col min="15" max="15" width="14.42578125" style="101" customWidth="1"/>
    <col min="16" max="16" width="15.140625" style="101" customWidth="1"/>
    <col min="17" max="17" width="11.28515625" style="101" customWidth="1"/>
    <col min="18" max="18" width="13.140625" style="101" customWidth="1"/>
    <col min="19" max="19" width="13" style="101" customWidth="1"/>
    <col min="20" max="20" width="14.140625" style="101" customWidth="1"/>
    <col min="21" max="21" width="26.5703125" style="101" customWidth="1"/>
    <col min="22" max="1024" width="9.140625" style="101"/>
  </cols>
  <sheetData>
    <row r="1" spans="2:24" ht="18.75">
      <c r="H1" s="103" t="s">
        <v>478</v>
      </c>
    </row>
    <row r="2" spans="2:24" ht="20.25">
      <c r="B2" s="506" t="s">
        <v>479</v>
      </c>
      <c r="C2" s="506"/>
      <c r="D2" s="506"/>
      <c r="E2" s="506"/>
      <c r="F2" s="506"/>
      <c r="G2" s="506"/>
      <c r="H2" s="506"/>
      <c r="I2" s="104"/>
    </row>
    <row r="3" spans="2:24" ht="18.75">
      <c r="C3" s="104"/>
      <c r="D3" s="105"/>
      <c r="E3" s="104"/>
      <c r="F3" s="104"/>
      <c r="G3" s="104"/>
      <c r="H3" s="106" t="s">
        <v>480</v>
      </c>
      <c r="I3" s="104"/>
    </row>
    <row r="4" spans="2:24" ht="36.75" customHeight="1">
      <c r="B4" s="507" t="s">
        <v>481</v>
      </c>
      <c r="C4" s="508" t="s">
        <v>482</v>
      </c>
      <c r="D4" s="509" t="s">
        <v>738</v>
      </c>
      <c r="E4" s="510" t="s">
        <v>739</v>
      </c>
      <c r="F4" s="511" t="s">
        <v>794</v>
      </c>
      <c r="G4" s="511"/>
      <c r="H4" s="512" t="s">
        <v>796</v>
      </c>
      <c r="I4" s="517"/>
      <c r="J4" s="513"/>
      <c r="K4" s="517"/>
      <c r="L4" s="513"/>
      <c r="M4" s="517"/>
      <c r="N4" s="513"/>
      <c r="O4" s="517"/>
      <c r="P4" s="513"/>
      <c r="Q4" s="517"/>
      <c r="R4" s="513"/>
      <c r="S4" s="513"/>
      <c r="T4" s="513"/>
      <c r="U4" s="108"/>
      <c r="V4" s="108"/>
      <c r="W4" s="108"/>
      <c r="X4" s="108"/>
    </row>
    <row r="5" spans="2:24" ht="30.75" customHeight="1" thickBot="1">
      <c r="B5" s="507"/>
      <c r="C5" s="508"/>
      <c r="D5" s="509"/>
      <c r="E5" s="510"/>
      <c r="F5" s="109" t="s">
        <v>421</v>
      </c>
      <c r="G5" s="110" t="s">
        <v>7</v>
      </c>
      <c r="H5" s="512"/>
      <c r="I5" s="517"/>
      <c r="J5" s="517"/>
      <c r="K5" s="517"/>
      <c r="L5" s="517"/>
      <c r="M5" s="517"/>
      <c r="N5" s="517"/>
      <c r="O5" s="517"/>
      <c r="P5" s="513"/>
      <c r="Q5" s="517"/>
      <c r="R5" s="513"/>
      <c r="S5" s="513"/>
      <c r="T5" s="513"/>
      <c r="U5" s="108"/>
      <c r="V5" s="108"/>
      <c r="W5" s="108"/>
      <c r="X5" s="108"/>
    </row>
    <row r="6" spans="2:24" s="111" customFormat="1" ht="35.25" customHeight="1">
      <c r="B6" s="112" t="s">
        <v>483</v>
      </c>
      <c r="C6" s="113" t="s">
        <v>484</v>
      </c>
      <c r="D6" s="114">
        <v>19221515</v>
      </c>
      <c r="E6" s="115">
        <v>25218875</v>
      </c>
      <c r="F6" s="115">
        <v>25218875</v>
      </c>
      <c r="G6" s="115">
        <v>20352685</v>
      </c>
      <c r="H6" s="116">
        <f t="shared" ref="H6:H37" si="0">IFERROR(G6/F6,"  ")</f>
        <v>0.8070417494832739</v>
      </c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</row>
    <row r="7" spans="2:24" s="111" customFormat="1" ht="35.25" customHeight="1">
      <c r="B7" s="118" t="s">
        <v>485</v>
      </c>
      <c r="C7" s="119" t="s">
        <v>486</v>
      </c>
      <c r="D7" s="120">
        <v>26268566</v>
      </c>
      <c r="E7" s="121">
        <v>35953389</v>
      </c>
      <c r="F7" s="128">
        <v>35953389</v>
      </c>
      <c r="G7" s="121">
        <v>27944009</v>
      </c>
      <c r="H7" s="122">
        <f t="shared" si="0"/>
        <v>0.77722878919703509</v>
      </c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</row>
    <row r="8" spans="2:24" s="111" customFormat="1" ht="35.25" customHeight="1">
      <c r="B8" s="118" t="s">
        <v>487</v>
      </c>
      <c r="C8" s="119" t="s">
        <v>488</v>
      </c>
      <c r="D8" s="120">
        <v>30646768</v>
      </c>
      <c r="E8" s="121">
        <v>42142826</v>
      </c>
      <c r="F8" s="128">
        <v>42142826</v>
      </c>
      <c r="G8" s="121">
        <v>32456966</v>
      </c>
      <c r="H8" s="122">
        <f t="shared" si="0"/>
        <v>0.77016586405477416</v>
      </c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</row>
    <row r="9" spans="2:24" s="111" customFormat="1" ht="35.25" customHeight="1">
      <c r="B9" s="118" t="s">
        <v>489</v>
      </c>
      <c r="C9" s="119" t="s">
        <v>490</v>
      </c>
      <c r="D9" s="120">
        <v>35</v>
      </c>
      <c r="E9" s="121">
        <v>40</v>
      </c>
      <c r="F9" s="128">
        <v>40</v>
      </c>
      <c r="G9" s="121">
        <v>35</v>
      </c>
      <c r="H9" s="122">
        <f t="shared" si="0"/>
        <v>0.875</v>
      </c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</row>
    <row r="10" spans="2:24" s="111" customFormat="1" ht="35.25" customHeight="1">
      <c r="B10" s="118" t="s">
        <v>491</v>
      </c>
      <c r="C10" s="123" t="s">
        <v>492</v>
      </c>
      <c r="D10" s="120">
        <v>30</v>
      </c>
      <c r="E10" s="121">
        <v>33</v>
      </c>
      <c r="F10" s="128">
        <v>33</v>
      </c>
      <c r="G10" s="121">
        <v>32</v>
      </c>
      <c r="H10" s="122">
        <f t="shared" si="0"/>
        <v>0.96969696969696972</v>
      </c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</row>
    <row r="11" spans="2:24" s="111" customFormat="1" ht="35.25" customHeight="1">
      <c r="B11" s="118" t="s">
        <v>493</v>
      </c>
      <c r="C11" s="123" t="s">
        <v>494</v>
      </c>
      <c r="D11" s="120">
        <v>5</v>
      </c>
      <c r="E11" s="121">
        <v>7</v>
      </c>
      <c r="F11" s="128">
        <v>7</v>
      </c>
      <c r="G11" s="121">
        <v>3</v>
      </c>
      <c r="H11" s="122">
        <f t="shared" si="0"/>
        <v>0.42857142857142855</v>
      </c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</row>
    <row r="12" spans="2:24" s="111" customFormat="1" ht="35.25" customHeight="1">
      <c r="B12" s="118" t="s">
        <v>495</v>
      </c>
      <c r="C12" s="124" t="s">
        <v>496</v>
      </c>
      <c r="D12" s="120">
        <v>849057</v>
      </c>
      <c r="E12" s="121">
        <v>1500000</v>
      </c>
      <c r="F12" s="128">
        <v>1500000</v>
      </c>
      <c r="G12" s="121">
        <v>86719</v>
      </c>
      <c r="H12" s="122">
        <f t="shared" si="0"/>
        <v>5.7812666666666665E-2</v>
      </c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</row>
    <row r="13" spans="2:24" s="111" customFormat="1" ht="35.25" customHeight="1">
      <c r="B13" s="118" t="s">
        <v>497</v>
      </c>
      <c r="C13" s="124" t="s">
        <v>498</v>
      </c>
      <c r="D13" s="125">
        <v>1</v>
      </c>
      <c r="E13" s="126">
        <v>3</v>
      </c>
      <c r="F13" s="126">
        <v>3</v>
      </c>
      <c r="G13" s="121">
        <v>0</v>
      </c>
      <c r="H13" s="122">
        <f t="shared" si="0"/>
        <v>0</v>
      </c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spans="2:24" s="111" customFormat="1" ht="35.25" customHeight="1">
      <c r="B14" s="118" t="s">
        <v>499</v>
      </c>
      <c r="C14" s="124" t="s">
        <v>500</v>
      </c>
      <c r="D14" s="125"/>
      <c r="E14" s="126"/>
      <c r="F14" s="126"/>
      <c r="G14" s="121"/>
      <c r="H14" s="122" t="str">
        <f t="shared" si="0"/>
        <v xml:space="preserve">  </v>
      </c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</row>
    <row r="15" spans="2:24" s="111" customFormat="1" ht="35.25" customHeight="1">
      <c r="B15" s="118" t="s">
        <v>501</v>
      </c>
      <c r="C15" s="124" t="s">
        <v>502</v>
      </c>
      <c r="D15" s="125"/>
      <c r="E15" s="126"/>
      <c r="F15" s="126"/>
      <c r="G15" s="121"/>
      <c r="H15" s="122" t="str">
        <f t="shared" si="0"/>
        <v xml:space="preserve">  </v>
      </c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</row>
    <row r="16" spans="2:24" s="111" customFormat="1" ht="35.25" customHeight="1">
      <c r="B16" s="118" t="s">
        <v>503</v>
      </c>
      <c r="C16" s="119" t="s">
        <v>504</v>
      </c>
      <c r="D16" s="125"/>
      <c r="E16" s="126">
        <v>1800000</v>
      </c>
      <c r="F16" s="126">
        <v>1800000</v>
      </c>
      <c r="G16" s="121">
        <v>0</v>
      </c>
      <c r="H16" s="122">
        <f t="shared" si="0"/>
        <v>0</v>
      </c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</row>
    <row r="17" spans="2:24" s="111" customFormat="1" ht="35.25" customHeight="1">
      <c r="B17" s="118" t="s">
        <v>505</v>
      </c>
      <c r="C17" s="119" t="s">
        <v>506</v>
      </c>
      <c r="D17" s="127"/>
      <c r="E17" s="128">
        <v>5</v>
      </c>
      <c r="F17" s="128">
        <v>5</v>
      </c>
      <c r="G17" s="121">
        <v>0</v>
      </c>
      <c r="H17" s="122">
        <f t="shared" si="0"/>
        <v>0</v>
      </c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spans="2:24" s="111" customFormat="1" ht="35.25" customHeight="1">
      <c r="B18" s="118" t="s">
        <v>507</v>
      </c>
      <c r="C18" s="119" t="s">
        <v>508</v>
      </c>
      <c r="D18" s="127"/>
      <c r="E18" s="128"/>
      <c r="F18" s="128"/>
      <c r="G18" s="121"/>
      <c r="H18" s="122" t="str">
        <f t="shared" si="0"/>
        <v xml:space="preserve">  </v>
      </c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</row>
    <row r="19" spans="2:24" s="111" customFormat="1" ht="35.25" customHeight="1">
      <c r="B19" s="118" t="s">
        <v>509</v>
      </c>
      <c r="C19" s="124" t="s">
        <v>510</v>
      </c>
      <c r="D19" s="127"/>
      <c r="E19" s="128"/>
      <c r="F19" s="128"/>
      <c r="G19" s="121"/>
      <c r="H19" s="122" t="str">
        <f t="shared" si="0"/>
        <v xml:space="preserve">  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</row>
    <row r="20" spans="2:24" s="111" customFormat="1" ht="35.25" customHeight="1">
      <c r="B20" s="118" t="s">
        <v>511</v>
      </c>
      <c r="C20" s="119" t="s">
        <v>512</v>
      </c>
      <c r="D20" s="127"/>
      <c r="E20" s="128"/>
      <c r="F20" s="128"/>
      <c r="G20" s="121"/>
      <c r="H20" s="122" t="str">
        <f t="shared" si="0"/>
        <v xml:space="preserve">  </v>
      </c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spans="2:24" s="111" customFormat="1" ht="35.25" customHeight="1">
      <c r="B21" s="118" t="s">
        <v>513</v>
      </c>
      <c r="C21" s="119" t="s">
        <v>514</v>
      </c>
      <c r="D21" s="127"/>
      <c r="E21" s="128"/>
      <c r="F21" s="128"/>
      <c r="G21" s="121"/>
      <c r="H21" s="122" t="str">
        <f t="shared" si="0"/>
        <v xml:space="preserve">  </v>
      </c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</row>
    <row r="22" spans="2:24" s="111" customFormat="1" ht="35.25" customHeight="1">
      <c r="B22" s="118" t="s">
        <v>515</v>
      </c>
      <c r="C22" s="119" t="s">
        <v>516</v>
      </c>
      <c r="D22" s="127"/>
      <c r="E22" s="128"/>
      <c r="F22" s="128"/>
      <c r="G22" s="121"/>
      <c r="H22" s="122" t="str">
        <f t="shared" si="0"/>
        <v xml:space="preserve">  </v>
      </c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</row>
    <row r="23" spans="2:24" s="111" customFormat="1" ht="35.25" customHeight="1">
      <c r="B23" s="118" t="s">
        <v>517</v>
      </c>
      <c r="C23" s="119" t="s">
        <v>518</v>
      </c>
      <c r="D23" s="127"/>
      <c r="E23" s="128"/>
      <c r="F23" s="128"/>
      <c r="G23" s="121"/>
      <c r="H23" s="122" t="str">
        <f t="shared" si="0"/>
        <v xml:space="preserve">  </v>
      </c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</row>
    <row r="24" spans="2:24" s="111" customFormat="1" ht="35.25" customHeight="1">
      <c r="B24" s="118" t="s">
        <v>519</v>
      </c>
      <c r="C24" s="119" t="s">
        <v>520</v>
      </c>
      <c r="D24" s="127">
        <v>1509434</v>
      </c>
      <c r="E24" s="128">
        <v>1800000</v>
      </c>
      <c r="F24" s="128">
        <v>1800000</v>
      </c>
      <c r="G24" s="121">
        <v>1281250</v>
      </c>
      <c r="H24" s="122">
        <f t="shared" si="0"/>
        <v>0.71180555555555558</v>
      </c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</row>
    <row r="25" spans="2:24" s="111" customFormat="1" ht="35.25" customHeight="1">
      <c r="B25" s="118" t="s">
        <v>521</v>
      </c>
      <c r="C25" s="119" t="s">
        <v>522</v>
      </c>
      <c r="D25" s="127">
        <v>3</v>
      </c>
      <c r="E25" s="128">
        <v>3</v>
      </c>
      <c r="F25" s="128">
        <v>3</v>
      </c>
      <c r="G25" s="121">
        <v>3</v>
      </c>
      <c r="H25" s="122">
        <f t="shared" si="0"/>
        <v>1</v>
      </c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</row>
    <row r="26" spans="2:24" s="111" customFormat="1" ht="35.25" customHeight="1">
      <c r="B26" s="118" t="s">
        <v>523</v>
      </c>
      <c r="C26" s="119" t="s">
        <v>524</v>
      </c>
      <c r="D26" s="127">
        <v>732268</v>
      </c>
      <c r="E26" s="128">
        <v>1150000</v>
      </c>
      <c r="F26" s="128">
        <v>1150000</v>
      </c>
      <c r="G26" s="121">
        <v>986229</v>
      </c>
      <c r="H26" s="122">
        <f t="shared" si="0"/>
        <v>0.85759043478260866</v>
      </c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</row>
    <row r="27" spans="2:24" s="111" customFormat="1" ht="35.25" customHeight="1">
      <c r="B27" s="118" t="s">
        <v>525</v>
      </c>
      <c r="C27" s="119" t="s">
        <v>526</v>
      </c>
      <c r="D27" s="127"/>
      <c r="E27" s="128">
        <v>500000</v>
      </c>
      <c r="F27" s="128">
        <v>500000</v>
      </c>
      <c r="G27" s="121">
        <v>0</v>
      </c>
      <c r="H27" s="122">
        <f t="shared" si="0"/>
        <v>0</v>
      </c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</row>
    <row r="28" spans="2:24" s="129" customFormat="1" ht="35.25" customHeight="1">
      <c r="B28" s="118" t="s">
        <v>527</v>
      </c>
      <c r="C28" s="119" t="s">
        <v>783</v>
      </c>
      <c r="D28" s="127"/>
      <c r="E28" s="128">
        <v>300000</v>
      </c>
      <c r="F28" s="128">
        <v>300000</v>
      </c>
      <c r="G28" s="121">
        <v>0</v>
      </c>
      <c r="H28" s="122">
        <f t="shared" si="0"/>
        <v>0</v>
      </c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</row>
    <row r="29" spans="2:24" s="111" customFormat="1" ht="35.25" customHeight="1">
      <c r="B29" s="118" t="s">
        <v>528</v>
      </c>
      <c r="C29" s="119" t="s">
        <v>529</v>
      </c>
      <c r="D29" s="127">
        <v>866593</v>
      </c>
      <c r="E29" s="128">
        <v>900000</v>
      </c>
      <c r="F29" s="128">
        <v>900000</v>
      </c>
      <c r="G29" s="121">
        <v>0</v>
      </c>
      <c r="H29" s="122">
        <f t="shared" si="0"/>
        <v>0</v>
      </c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</row>
    <row r="30" spans="2:24" s="111" customFormat="1" ht="35.25" customHeight="1">
      <c r="B30" s="118" t="s">
        <v>530</v>
      </c>
      <c r="C30" s="119" t="s">
        <v>531</v>
      </c>
      <c r="D30" s="127">
        <v>3</v>
      </c>
      <c r="E30" s="128">
        <v>2</v>
      </c>
      <c r="F30" s="128">
        <v>2</v>
      </c>
      <c r="G30" s="121">
        <v>0</v>
      </c>
      <c r="H30" s="122">
        <f t="shared" si="0"/>
        <v>0</v>
      </c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</row>
    <row r="31" spans="2:24" s="111" customFormat="1" ht="35.25" customHeight="1">
      <c r="B31" s="118" t="s">
        <v>532</v>
      </c>
      <c r="C31" s="119" t="s">
        <v>533</v>
      </c>
      <c r="D31" s="127">
        <v>236299</v>
      </c>
      <c r="E31" s="128">
        <v>550000</v>
      </c>
      <c r="F31" s="128">
        <v>550000</v>
      </c>
      <c r="G31" s="121">
        <v>223764</v>
      </c>
      <c r="H31" s="122">
        <f t="shared" si="0"/>
        <v>0.40684363636363635</v>
      </c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</row>
    <row r="32" spans="2:24" s="111" customFormat="1" ht="35.25" customHeight="1">
      <c r="B32" s="118" t="s">
        <v>534</v>
      </c>
      <c r="C32" s="119" t="s">
        <v>531</v>
      </c>
      <c r="D32" s="127">
        <v>7</v>
      </c>
      <c r="E32" s="128">
        <v>9</v>
      </c>
      <c r="F32" s="128">
        <v>9</v>
      </c>
      <c r="G32" s="121">
        <v>4</v>
      </c>
      <c r="H32" s="122">
        <f t="shared" si="0"/>
        <v>0.44444444444444442</v>
      </c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</row>
    <row r="33" spans="2:24" s="111" customFormat="1" ht="35.25" customHeight="1">
      <c r="B33" s="118" t="s">
        <v>535</v>
      </c>
      <c r="C33" s="119" t="s">
        <v>536</v>
      </c>
      <c r="D33" s="127"/>
      <c r="E33" s="128"/>
      <c r="F33" s="128"/>
      <c r="G33" s="121"/>
      <c r="H33" s="122" t="str">
        <f t="shared" si="0"/>
        <v xml:space="preserve">  </v>
      </c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</row>
    <row r="34" spans="2:24" s="111" customFormat="1" ht="35.25" customHeight="1">
      <c r="B34" s="118" t="s">
        <v>537</v>
      </c>
      <c r="C34" s="119" t="s">
        <v>538</v>
      </c>
      <c r="D34" s="127">
        <v>1316663</v>
      </c>
      <c r="E34" s="128">
        <v>2150000</v>
      </c>
      <c r="F34" s="128">
        <v>2150000</v>
      </c>
      <c r="G34" s="121">
        <v>2130510</v>
      </c>
      <c r="H34" s="122">
        <f t="shared" si="0"/>
        <v>0.99093488372093019</v>
      </c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</row>
    <row r="35" spans="2:24" s="111" customFormat="1" ht="35.25" customHeight="1">
      <c r="B35" s="118" t="s">
        <v>539</v>
      </c>
      <c r="C35" s="119" t="s">
        <v>540</v>
      </c>
      <c r="D35" s="127"/>
      <c r="E35" s="128"/>
      <c r="F35" s="128"/>
      <c r="G35" s="121"/>
      <c r="H35" s="122" t="str">
        <f t="shared" si="0"/>
        <v xml:space="preserve">  </v>
      </c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</row>
    <row r="36" spans="2:24" s="111" customFormat="1" ht="35.25" customHeight="1">
      <c r="B36" s="118" t="s">
        <v>541</v>
      </c>
      <c r="C36" s="119" t="s">
        <v>542</v>
      </c>
      <c r="D36" s="127">
        <v>509717</v>
      </c>
      <c r="E36" s="128">
        <v>700000</v>
      </c>
      <c r="F36" s="128">
        <v>700000</v>
      </c>
      <c r="G36" s="121">
        <v>505238</v>
      </c>
      <c r="H36" s="122">
        <f t="shared" si="0"/>
        <v>0.72176857142857143</v>
      </c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</row>
    <row r="37" spans="2:24" s="111" customFormat="1" ht="35.25" customHeight="1" thickBot="1">
      <c r="B37" s="131" t="s">
        <v>543</v>
      </c>
      <c r="C37" s="132" t="s">
        <v>544</v>
      </c>
      <c r="D37" s="133"/>
      <c r="E37" s="134"/>
      <c r="F37" s="135"/>
      <c r="G37" s="136"/>
      <c r="H37" s="137" t="str">
        <f t="shared" si="0"/>
        <v xml:space="preserve">  </v>
      </c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</row>
    <row r="38" spans="2:24" s="111" customFormat="1" ht="9.75" customHeight="1">
      <c r="B38" s="138"/>
      <c r="C38" s="139"/>
      <c r="D38" s="140"/>
      <c r="E38" s="139"/>
      <c r="F38" s="138"/>
      <c r="G38" s="138"/>
      <c r="H38" s="138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</row>
    <row r="39" spans="2:24" s="111" customFormat="1" ht="20.100000000000001" customHeight="1">
      <c r="B39" s="138"/>
      <c r="C39" s="1" t="s">
        <v>102</v>
      </c>
      <c r="D39" s="141"/>
      <c r="E39" s="142"/>
      <c r="F39" s="143"/>
      <c r="G39" s="138"/>
      <c r="H39" s="138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</row>
    <row r="40" spans="2:24" s="111" customFormat="1" ht="20.100000000000001" customHeight="1">
      <c r="B40" s="138"/>
      <c r="C40" s="142" t="s">
        <v>545</v>
      </c>
      <c r="D40" s="141"/>
      <c r="E40" s="142"/>
      <c r="F40" s="143"/>
      <c r="G40" s="138"/>
      <c r="H40" s="138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</row>
    <row r="41" spans="2:24" s="111" customFormat="1" ht="20.100000000000001" customHeight="1">
      <c r="B41" s="138"/>
      <c r="C41" s="514" t="s">
        <v>546</v>
      </c>
      <c r="D41" s="514"/>
      <c r="E41" s="514"/>
      <c r="F41" s="514"/>
      <c r="G41" s="138"/>
      <c r="H41" s="138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</row>
    <row r="42" spans="2:24">
      <c r="B42" s="107"/>
      <c r="C42" s="144"/>
      <c r="D42" s="145"/>
      <c r="E42" s="144"/>
      <c r="F42" s="107"/>
      <c r="G42" s="107"/>
      <c r="H42" s="107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</row>
    <row r="43" spans="2:24">
      <c r="B43" s="515"/>
      <c r="C43" s="515"/>
      <c r="D43" s="1"/>
      <c r="E43" s="516"/>
      <c r="F43" s="516"/>
      <c r="G43" s="516"/>
      <c r="H43" s="516"/>
      <c r="I43" s="146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</row>
    <row r="44" spans="2:24" ht="24" customHeight="1">
      <c r="B44" s="1"/>
      <c r="C44" s="1"/>
      <c r="D44" s="146"/>
      <c r="F44" s="1"/>
      <c r="G44" s="1"/>
      <c r="H44" s="1"/>
      <c r="I44" s="1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</row>
    <row r="45" spans="2:24">
      <c r="B45" s="107"/>
      <c r="C45" s="144"/>
      <c r="D45" s="145"/>
      <c r="E45" s="144"/>
      <c r="F45" s="107"/>
      <c r="G45" s="107"/>
      <c r="H45" s="107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</row>
    <row r="46" spans="2:24">
      <c r="B46" s="107"/>
      <c r="C46" s="108"/>
      <c r="D46" s="147"/>
      <c r="E46" s="108"/>
      <c r="F46" s="107"/>
      <c r="G46" s="107"/>
      <c r="H46" s="107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</row>
    <row r="47" spans="2:24">
      <c r="B47" s="107"/>
      <c r="C47" s="108"/>
      <c r="D47" s="147"/>
      <c r="E47" s="108"/>
      <c r="F47" s="107"/>
      <c r="G47" s="107"/>
      <c r="H47" s="107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</row>
    <row r="48" spans="2:24">
      <c r="B48" s="107"/>
      <c r="C48" s="108"/>
      <c r="D48" s="147"/>
      <c r="E48" s="108"/>
      <c r="F48" s="107"/>
      <c r="G48" s="107"/>
      <c r="H48" s="107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</row>
    <row r="49" spans="2:24">
      <c r="B49" s="107"/>
      <c r="C49" s="148"/>
      <c r="D49" s="149"/>
      <c r="E49" s="148"/>
      <c r="F49" s="107"/>
      <c r="G49" s="107"/>
      <c r="H49" s="107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</row>
    <row r="50" spans="2:24">
      <c r="B50" s="107"/>
      <c r="C50" s="148"/>
      <c r="D50" s="149"/>
      <c r="E50" s="148"/>
      <c r="F50" s="107"/>
      <c r="G50" s="107"/>
      <c r="H50" s="107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</row>
    <row r="51" spans="2:24">
      <c r="B51" s="107"/>
      <c r="C51" s="148"/>
      <c r="D51" s="149"/>
      <c r="E51" s="148"/>
      <c r="F51" s="107"/>
      <c r="G51" s="107"/>
      <c r="H51" s="107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</row>
    <row r="52" spans="2:24">
      <c r="B52" s="107"/>
      <c r="C52" s="148"/>
      <c r="D52" s="149"/>
      <c r="E52" s="148"/>
      <c r="F52" s="107"/>
      <c r="G52" s="107"/>
      <c r="H52" s="107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</row>
    <row r="53" spans="2:24">
      <c r="B53" s="107"/>
      <c r="C53" s="148"/>
      <c r="D53" s="149"/>
      <c r="E53" s="148"/>
      <c r="F53" s="107"/>
      <c r="G53" s="107"/>
      <c r="H53" s="107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</row>
    <row r="54" spans="2:24">
      <c r="B54" s="107"/>
      <c r="C54" s="148"/>
      <c r="D54" s="149"/>
      <c r="E54" s="148"/>
      <c r="F54" s="107"/>
      <c r="G54" s="107"/>
      <c r="H54" s="107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</row>
    <row r="55" spans="2:24">
      <c r="B55" s="107"/>
      <c r="C55" s="108"/>
      <c r="D55" s="147"/>
      <c r="E55" s="108"/>
      <c r="F55" s="107"/>
      <c r="G55" s="107"/>
      <c r="H55" s="107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</row>
    <row r="56" spans="2:24">
      <c r="B56" s="107"/>
      <c r="C56" s="108"/>
      <c r="D56" s="147"/>
      <c r="E56" s="108"/>
      <c r="F56" s="107"/>
      <c r="G56" s="107"/>
      <c r="H56" s="107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</row>
    <row r="57" spans="2:24">
      <c r="B57" s="107"/>
      <c r="C57" s="108"/>
      <c r="D57" s="147"/>
      <c r="E57" s="108"/>
      <c r="F57" s="107"/>
      <c r="G57" s="107"/>
      <c r="H57" s="107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</row>
    <row r="58" spans="2:24">
      <c r="B58" s="107"/>
      <c r="C58" s="148"/>
      <c r="D58" s="149"/>
      <c r="E58" s="148"/>
      <c r="F58" s="107"/>
      <c r="G58" s="107"/>
      <c r="H58" s="107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</row>
    <row r="59" spans="2:24">
      <c r="B59" s="107"/>
      <c r="C59" s="148"/>
      <c r="D59" s="149"/>
      <c r="E59" s="148"/>
      <c r="F59" s="107"/>
      <c r="G59" s="107"/>
      <c r="H59" s="107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</row>
    <row r="60" spans="2:24">
      <c r="B60" s="107"/>
      <c r="C60" s="148"/>
      <c r="D60" s="149"/>
      <c r="E60" s="148"/>
      <c r="F60" s="107"/>
      <c r="G60" s="107"/>
      <c r="H60" s="107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</row>
    <row r="61" spans="2:24">
      <c r="B61" s="107"/>
      <c r="C61" s="148"/>
      <c r="D61" s="149"/>
      <c r="E61" s="148"/>
      <c r="F61" s="107"/>
      <c r="G61" s="107"/>
      <c r="H61" s="107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</row>
    <row r="62" spans="2:24">
      <c r="B62" s="108"/>
      <c r="C62" s="108"/>
      <c r="D62" s="147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</row>
    <row r="63" spans="2:24">
      <c r="B63" s="108"/>
      <c r="C63" s="108"/>
      <c r="D63" s="147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</row>
    <row r="64" spans="2:24">
      <c r="B64" s="108"/>
      <c r="C64" s="108"/>
      <c r="D64" s="147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</row>
    <row r="65" spans="2:16">
      <c r="B65" s="108"/>
      <c r="C65" s="108"/>
      <c r="D65" s="147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</row>
    <row r="66" spans="2:16">
      <c r="B66" s="108"/>
      <c r="C66" s="108"/>
      <c r="D66" s="147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</row>
    <row r="67" spans="2:16">
      <c r="B67" s="108"/>
      <c r="C67" s="108"/>
      <c r="D67" s="147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</row>
    <row r="68" spans="2:16">
      <c r="B68" s="108"/>
      <c r="C68" s="108"/>
      <c r="D68" s="147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</row>
    <row r="69" spans="2:16">
      <c r="B69" s="108"/>
      <c r="C69" s="108"/>
      <c r="D69" s="147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</row>
    <row r="70" spans="2:16">
      <c r="B70" s="108"/>
      <c r="C70" s="108"/>
      <c r="D70" s="147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</row>
    <row r="71" spans="2:16">
      <c r="B71" s="108"/>
      <c r="C71" s="108"/>
      <c r="D71" s="147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</row>
    <row r="72" spans="2:16">
      <c r="B72" s="108"/>
      <c r="C72" s="108"/>
      <c r="D72" s="147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</row>
    <row r="73" spans="2:16">
      <c r="B73" s="108"/>
      <c r="C73" s="108"/>
      <c r="D73" s="147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</row>
    <row r="74" spans="2:16">
      <c r="B74" s="108"/>
      <c r="C74" s="108"/>
      <c r="D74" s="147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</row>
    <row r="75" spans="2:16">
      <c r="B75" s="108"/>
      <c r="C75" s="108"/>
      <c r="D75" s="147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</row>
    <row r="76" spans="2:16">
      <c r="B76" s="108"/>
      <c r="C76" s="108"/>
      <c r="D76" s="147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</row>
    <row r="77" spans="2:16">
      <c r="B77" s="108"/>
      <c r="C77" s="108"/>
      <c r="D77" s="147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</row>
    <row r="78" spans="2:16">
      <c r="B78" s="108"/>
      <c r="C78" s="108"/>
      <c r="D78" s="147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</row>
    <row r="79" spans="2:16">
      <c r="B79" s="108"/>
      <c r="C79" s="108"/>
      <c r="D79" s="147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</row>
    <row r="80" spans="2:16">
      <c r="B80" s="108"/>
      <c r="C80" s="108"/>
      <c r="D80" s="147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</row>
    <row r="81" spans="2:16">
      <c r="B81" s="108"/>
      <c r="C81" s="108"/>
      <c r="D81" s="147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</row>
    <row r="82" spans="2:16">
      <c r="B82" s="108"/>
      <c r="C82" s="108"/>
      <c r="D82" s="147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</row>
    <row r="83" spans="2:16">
      <c r="B83" s="108"/>
      <c r="C83" s="108"/>
      <c r="D83" s="147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</row>
    <row r="84" spans="2:16">
      <c r="B84" s="108"/>
      <c r="C84" s="108"/>
      <c r="D84" s="147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</row>
    <row r="85" spans="2:16">
      <c r="B85" s="108"/>
      <c r="C85" s="108"/>
      <c r="D85" s="147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</row>
    <row r="86" spans="2:16">
      <c r="B86" s="108"/>
      <c r="C86" s="108"/>
      <c r="D86" s="147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</row>
    <row r="87" spans="2:16">
      <c r="B87" s="108"/>
      <c r="C87" s="108"/>
      <c r="D87" s="147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</row>
    <row r="88" spans="2:16">
      <c r="B88" s="108"/>
      <c r="C88" s="108"/>
      <c r="D88" s="147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</row>
    <row r="89" spans="2:16">
      <c r="B89" s="108"/>
      <c r="C89" s="108"/>
      <c r="D89" s="147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</row>
    <row r="90" spans="2:16">
      <c r="B90" s="108"/>
      <c r="C90" s="108"/>
      <c r="D90" s="147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</row>
    <row r="91" spans="2:16">
      <c r="B91" s="108"/>
      <c r="C91" s="108"/>
      <c r="D91" s="147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</row>
    <row r="92" spans="2:16">
      <c r="B92" s="108"/>
      <c r="C92" s="108"/>
      <c r="D92" s="147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</row>
    <row r="93" spans="2:16">
      <c r="B93" s="108"/>
      <c r="C93" s="108"/>
      <c r="D93" s="147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</row>
    <row r="94" spans="2:16">
      <c r="B94" s="108"/>
      <c r="C94" s="108"/>
      <c r="D94" s="147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</row>
    <row r="95" spans="2:16">
      <c r="B95" s="108"/>
      <c r="C95" s="108"/>
      <c r="D95" s="147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</row>
    <row r="96" spans="2:16">
      <c r="B96" s="108"/>
      <c r="C96" s="108"/>
      <c r="D96" s="147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</row>
    <row r="97" spans="2:16">
      <c r="B97" s="108"/>
      <c r="C97" s="108"/>
      <c r="D97" s="147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</row>
  </sheetData>
  <mergeCells count="22">
    <mergeCell ref="S4:S5"/>
    <mergeCell ref="T4:T5"/>
    <mergeCell ref="C41:F41"/>
    <mergeCell ref="B43:C43"/>
    <mergeCell ref="E43:H43"/>
    <mergeCell ref="N4:N5"/>
    <mergeCell ref="O4:O5"/>
    <mergeCell ref="P4:P5"/>
    <mergeCell ref="Q4:Q5"/>
    <mergeCell ref="R4:R5"/>
    <mergeCell ref="I4:I5"/>
    <mergeCell ref="J4:J5"/>
    <mergeCell ref="K4:K5"/>
    <mergeCell ref="L4:L5"/>
    <mergeCell ref="M4:M5"/>
    <mergeCell ref="B2:H2"/>
    <mergeCell ref="B4:B5"/>
    <mergeCell ref="C4:C5"/>
    <mergeCell ref="D4:D5"/>
    <mergeCell ref="E4:E5"/>
    <mergeCell ref="F4:G4"/>
    <mergeCell ref="H4:H5"/>
  </mergeCells>
  <printOptions horizontalCentered="1"/>
  <pageMargins left="0" right="0" top="0.59027777777777801" bottom="0.39374999999999999" header="0.51180555555555496" footer="0.51180555555555496"/>
  <pageSetup scale="52" firstPageNumber="0" orientation="portrait" horizontalDpi="300" verticalDpi="300" r:id="rId1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2:AMJ31"/>
  <sheetViews>
    <sheetView showGridLines="0" zoomScale="75" zoomScaleNormal="75" zoomScalePageLayoutView="86" workbookViewId="0">
      <selection activeCell="D18" sqref="D18:F18"/>
    </sheetView>
  </sheetViews>
  <sheetFormatPr defaultColWidth="9.140625" defaultRowHeight="15.75"/>
  <cols>
    <col min="1" max="1" width="3.140625" style="101" customWidth="1"/>
    <col min="2" max="2" width="9.140625" style="101"/>
    <col min="3" max="3" width="50.7109375" style="101" customWidth="1"/>
    <col min="4" max="5" width="12.7109375" style="101" customWidth="1"/>
    <col min="6" max="6" width="15.42578125" style="101" customWidth="1"/>
    <col min="7" max="8" width="12.7109375" style="101" customWidth="1"/>
    <col min="9" max="9" width="15.42578125" style="101" customWidth="1"/>
    <col min="10" max="11" width="12.7109375" style="101" customWidth="1"/>
    <col min="12" max="12" width="15.42578125" style="101" customWidth="1"/>
    <col min="13" max="13" width="35" style="108" customWidth="1"/>
    <col min="14" max="14" width="14.7109375" style="108" customWidth="1"/>
    <col min="15" max="15" width="15.85546875" style="108" customWidth="1"/>
    <col min="16" max="16" width="12.28515625" style="101" customWidth="1"/>
    <col min="17" max="17" width="13.42578125" style="101" customWidth="1"/>
    <col min="18" max="18" width="11.28515625" style="101" customWidth="1"/>
    <col min="19" max="19" width="12.42578125" style="101" customWidth="1"/>
    <col min="20" max="20" width="14.42578125" style="101" customWidth="1"/>
    <col min="21" max="21" width="15.140625" style="101" customWidth="1"/>
    <col min="22" max="22" width="11.28515625" style="101" customWidth="1"/>
    <col min="23" max="23" width="13.140625" style="101" customWidth="1"/>
    <col min="24" max="24" width="13" style="101" customWidth="1"/>
    <col min="25" max="25" width="14.140625" style="101" customWidth="1"/>
    <col min="26" max="26" width="26.5703125" style="101" customWidth="1"/>
    <col min="27" max="1024" width="9.140625" style="101"/>
  </cols>
  <sheetData>
    <row r="2" spans="2:24" ht="18.75">
      <c r="L2" s="103" t="s">
        <v>547</v>
      </c>
    </row>
    <row r="4" spans="2:24" ht="18.75">
      <c r="B4" s="518" t="s">
        <v>548</v>
      </c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151"/>
      <c r="N4" s="151"/>
      <c r="O4" s="151"/>
    </row>
    <row r="5" spans="2:24" ht="16.5" customHeight="1"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2"/>
    </row>
    <row r="6" spans="2:24" ht="25.5" customHeight="1">
      <c r="B6" s="519" t="s">
        <v>481</v>
      </c>
      <c r="C6" s="519" t="s">
        <v>549</v>
      </c>
      <c r="D6" s="520" t="s">
        <v>550</v>
      </c>
      <c r="E6" s="520"/>
      <c r="F6" s="520"/>
      <c r="G6" s="520" t="s">
        <v>551</v>
      </c>
      <c r="H6" s="520"/>
      <c r="I6" s="520"/>
      <c r="J6" s="521" t="s">
        <v>552</v>
      </c>
      <c r="K6" s="521"/>
      <c r="L6" s="521"/>
      <c r="M6" s="153"/>
      <c r="N6" s="153"/>
      <c r="O6" s="517"/>
      <c r="P6" s="513"/>
      <c r="Q6" s="517"/>
      <c r="R6" s="513"/>
      <c r="S6" s="517"/>
      <c r="T6" s="513"/>
      <c r="U6" s="517"/>
      <c r="V6" s="513"/>
      <c r="W6" s="513"/>
      <c r="X6" s="513"/>
    </row>
    <row r="7" spans="2:24" ht="36.75" customHeight="1">
      <c r="B7" s="519"/>
      <c r="C7" s="519"/>
      <c r="D7" s="520"/>
      <c r="E7" s="520"/>
      <c r="F7" s="520"/>
      <c r="G7" s="520"/>
      <c r="H7" s="520"/>
      <c r="I7" s="520"/>
      <c r="J7" s="521"/>
      <c r="K7" s="521"/>
      <c r="L7" s="521"/>
      <c r="M7" s="154"/>
      <c r="N7" s="153"/>
      <c r="O7" s="517"/>
      <c r="P7" s="517"/>
      <c r="Q7" s="517"/>
      <c r="R7" s="517"/>
      <c r="S7" s="517"/>
      <c r="T7" s="513"/>
      <c r="U7" s="517"/>
      <c r="V7" s="513"/>
      <c r="W7" s="513"/>
      <c r="X7" s="513"/>
    </row>
    <row r="8" spans="2:24" s="111" customFormat="1" ht="36.75" customHeight="1">
      <c r="B8" s="155"/>
      <c r="C8" s="156" t="s">
        <v>797</v>
      </c>
      <c r="D8" s="522">
        <v>31</v>
      </c>
      <c r="E8" s="522"/>
      <c r="F8" s="522"/>
      <c r="G8" s="522">
        <v>3</v>
      </c>
      <c r="H8" s="522"/>
      <c r="I8" s="522"/>
      <c r="J8" s="522">
        <v>0</v>
      </c>
      <c r="K8" s="522"/>
      <c r="L8" s="522"/>
      <c r="M8" s="157"/>
      <c r="N8" s="157"/>
      <c r="O8" s="158"/>
      <c r="P8" s="158"/>
      <c r="Q8" s="158"/>
      <c r="R8" s="158"/>
      <c r="S8" s="158"/>
      <c r="T8" s="138"/>
      <c r="U8" s="158"/>
      <c r="V8" s="138"/>
      <c r="W8" s="138"/>
      <c r="X8" s="138"/>
    </row>
    <row r="9" spans="2:24" s="111" customFormat="1" ht="24.95" customHeight="1">
      <c r="B9" s="159"/>
      <c r="C9" s="160" t="s">
        <v>553</v>
      </c>
      <c r="D9" s="523"/>
      <c r="E9" s="523"/>
      <c r="F9" s="523"/>
      <c r="G9" s="524"/>
      <c r="H9" s="524"/>
      <c r="I9" s="524"/>
      <c r="J9" s="524"/>
      <c r="K9" s="524"/>
      <c r="L9" s="524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</row>
    <row r="10" spans="2:24" s="111" customFormat="1" ht="24.95" customHeight="1">
      <c r="B10" s="159" t="s">
        <v>483</v>
      </c>
      <c r="C10" s="161" t="s">
        <v>554</v>
      </c>
      <c r="D10" s="523"/>
      <c r="E10" s="523"/>
      <c r="F10" s="523"/>
      <c r="G10" s="524"/>
      <c r="H10" s="524"/>
      <c r="I10" s="524"/>
      <c r="J10" s="524"/>
      <c r="K10" s="524"/>
      <c r="L10" s="524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</row>
    <row r="11" spans="2:24" s="111" customFormat="1" ht="24.95" customHeight="1">
      <c r="B11" s="159" t="s">
        <v>485</v>
      </c>
      <c r="C11" s="161"/>
      <c r="D11" s="523"/>
      <c r="E11" s="523"/>
      <c r="F11" s="523"/>
      <c r="G11" s="524"/>
      <c r="H11" s="524"/>
      <c r="I11" s="524"/>
      <c r="J11" s="524"/>
      <c r="K11" s="524"/>
      <c r="L11" s="524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</row>
    <row r="12" spans="2:24" s="111" customFormat="1" ht="24.95" customHeight="1">
      <c r="B12" s="159" t="s">
        <v>487</v>
      </c>
      <c r="C12" s="161"/>
      <c r="D12" s="523"/>
      <c r="E12" s="523"/>
      <c r="F12" s="523"/>
      <c r="G12" s="524"/>
      <c r="H12" s="524"/>
      <c r="I12" s="524"/>
      <c r="J12" s="524"/>
      <c r="K12" s="524"/>
      <c r="L12" s="524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</row>
    <row r="13" spans="2:24" s="111" customFormat="1" ht="24.95" customHeight="1">
      <c r="B13" s="159" t="s">
        <v>489</v>
      </c>
      <c r="C13" s="161"/>
      <c r="D13" s="162"/>
      <c r="E13" s="163"/>
      <c r="F13" s="164"/>
      <c r="G13" s="165"/>
      <c r="H13" s="163"/>
      <c r="I13" s="164"/>
      <c r="J13" s="165"/>
      <c r="K13" s="163"/>
      <c r="L13" s="164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</row>
    <row r="14" spans="2:24" s="111" customFormat="1" ht="24.95" customHeight="1">
      <c r="B14" s="159" t="s">
        <v>555</v>
      </c>
      <c r="C14" s="161"/>
      <c r="D14" s="523"/>
      <c r="E14" s="523"/>
      <c r="F14" s="523"/>
      <c r="G14" s="524"/>
      <c r="H14" s="524"/>
      <c r="I14" s="524"/>
      <c r="J14" s="524"/>
      <c r="K14" s="524"/>
      <c r="L14" s="524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</row>
    <row r="15" spans="2:24" s="111" customFormat="1" ht="4.5" customHeight="1">
      <c r="B15" s="166"/>
      <c r="C15" s="167"/>
      <c r="D15" s="527"/>
      <c r="E15" s="528"/>
      <c r="F15" s="529"/>
      <c r="G15" s="527"/>
      <c r="H15" s="528"/>
      <c r="I15" s="529"/>
      <c r="J15" s="527"/>
      <c r="K15" s="528"/>
      <c r="L15" s="529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</row>
    <row r="16" spans="2:24" s="111" customFormat="1" ht="24.95" customHeight="1">
      <c r="B16" s="159"/>
      <c r="C16" s="160" t="s">
        <v>556</v>
      </c>
      <c r="D16" s="523">
        <v>1</v>
      </c>
      <c r="E16" s="523"/>
      <c r="F16" s="523"/>
      <c r="G16" s="524"/>
      <c r="H16" s="524"/>
      <c r="I16" s="524"/>
      <c r="J16" s="524"/>
      <c r="K16" s="524"/>
      <c r="L16" s="524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</row>
    <row r="17" spans="2:25" s="111" customFormat="1" ht="24.95" customHeight="1">
      <c r="B17" s="159" t="s">
        <v>483</v>
      </c>
      <c r="C17" s="168" t="s">
        <v>554</v>
      </c>
      <c r="D17" s="523" t="s">
        <v>803</v>
      </c>
      <c r="E17" s="523"/>
      <c r="F17" s="523"/>
      <c r="G17" s="524"/>
      <c r="H17" s="524"/>
      <c r="I17" s="524"/>
      <c r="J17" s="524"/>
      <c r="K17" s="524"/>
      <c r="L17" s="524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</row>
    <row r="18" spans="2:25" s="111" customFormat="1" ht="24.95" customHeight="1">
      <c r="B18" s="159" t="s">
        <v>485</v>
      </c>
      <c r="C18" s="168"/>
      <c r="D18" s="523"/>
      <c r="E18" s="523"/>
      <c r="F18" s="523"/>
      <c r="G18" s="524"/>
      <c r="H18" s="524"/>
      <c r="I18" s="524"/>
      <c r="J18" s="524"/>
      <c r="K18" s="524"/>
      <c r="L18" s="524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</row>
    <row r="19" spans="2:25" s="111" customFormat="1" ht="24.95" customHeight="1">
      <c r="B19" s="169" t="s">
        <v>487</v>
      </c>
      <c r="C19" s="170"/>
      <c r="D19" s="162"/>
      <c r="E19" s="163"/>
      <c r="F19" s="164"/>
      <c r="G19" s="165"/>
      <c r="H19" s="163"/>
      <c r="I19" s="164"/>
      <c r="J19" s="165"/>
      <c r="K19" s="163"/>
      <c r="L19" s="164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</row>
    <row r="20" spans="2:25" s="111" customFormat="1" ht="24.95" customHeight="1">
      <c r="B20" s="169" t="s">
        <v>489</v>
      </c>
      <c r="C20" s="170"/>
      <c r="D20" s="523"/>
      <c r="E20" s="523"/>
      <c r="F20" s="523"/>
      <c r="G20" s="524"/>
      <c r="H20" s="524"/>
      <c r="I20" s="524"/>
      <c r="J20" s="524"/>
      <c r="K20" s="524"/>
      <c r="L20" s="524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</row>
    <row r="21" spans="2:25" s="111" customFormat="1" ht="24.95" customHeight="1">
      <c r="B21" s="159" t="s">
        <v>555</v>
      </c>
      <c r="C21" s="161"/>
      <c r="D21" s="531"/>
      <c r="E21" s="531"/>
      <c r="F21" s="531"/>
      <c r="G21" s="524"/>
      <c r="H21" s="524"/>
      <c r="I21" s="524"/>
      <c r="J21" s="524"/>
      <c r="K21" s="524"/>
      <c r="L21" s="524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</row>
    <row r="22" spans="2:25" s="171" customFormat="1" ht="36.75" customHeight="1">
      <c r="B22" s="525"/>
      <c r="C22" s="526" t="s">
        <v>798</v>
      </c>
      <c r="D22" s="172" t="s">
        <v>557</v>
      </c>
      <c r="E22" s="173" t="s">
        <v>558</v>
      </c>
      <c r="F22" s="174" t="s">
        <v>559</v>
      </c>
      <c r="G22" s="175" t="s">
        <v>557</v>
      </c>
      <c r="H22" s="173" t="s">
        <v>558</v>
      </c>
      <c r="I22" s="176" t="s">
        <v>559</v>
      </c>
      <c r="J22" s="172" t="s">
        <v>557</v>
      </c>
      <c r="K22" s="173" t="s">
        <v>558</v>
      </c>
      <c r="L22" s="176" t="s">
        <v>559</v>
      </c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</row>
    <row r="23" spans="2:25" s="171" customFormat="1" ht="36.75" customHeight="1">
      <c r="B23" s="525"/>
      <c r="C23" s="526"/>
      <c r="D23" s="178">
        <v>32</v>
      </c>
      <c r="E23" s="179">
        <v>11</v>
      </c>
      <c r="F23" s="179">
        <v>21</v>
      </c>
      <c r="G23" s="180">
        <v>3</v>
      </c>
      <c r="H23" s="179">
        <v>0</v>
      </c>
      <c r="I23" s="181">
        <v>3</v>
      </c>
      <c r="J23" s="178">
        <v>0</v>
      </c>
      <c r="K23" s="179">
        <v>0</v>
      </c>
      <c r="L23" s="181">
        <v>0</v>
      </c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</row>
    <row r="24" spans="2:25" s="111" customFormat="1" ht="18.75">
      <c r="B24" s="182"/>
      <c r="C24" s="183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</row>
    <row r="25" spans="2:25" s="111" customFormat="1" ht="18.75"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</row>
    <row r="26" spans="2:25" s="111" customFormat="1" ht="18.75">
      <c r="C26" s="111" t="s">
        <v>560</v>
      </c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</row>
    <row r="27" spans="2:25" s="111" customFormat="1" ht="18.75">
      <c r="C27" s="111" t="s">
        <v>561</v>
      </c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</row>
    <row r="28" spans="2:25" s="111" customFormat="1" ht="18.75"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</row>
    <row r="29" spans="2:25" s="111" customFormat="1" ht="18.75" customHeight="1"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</row>
    <row r="30" spans="2:25" s="111" customFormat="1" ht="18.75">
      <c r="C30" s="184"/>
      <c r="M30" s="530"/>
      <c r="N30" s="530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</row>
    <row r="31" spans="2:25" ht="18.75">
      <c r="D31" s="185"/>
      <c r="E31" s="185"/>
      <c r="F31" s="185"/>
      <c r="G31" s="185"/>
      <c r="H31" s="185"/>
      <c r="I31" s="185"/>
      <c r="J31" s="185"/>
      <c r="K31" s="185"/>
      <c r="L31" s="185"/>
      <c r="P31" s="108"/>
      <c r="Q31" s="108"/>
      <c r="R31" s="108"/>
      <c r="S31" s="108"/>
      <c r="T31" s="108"/>
      <c r="U31" s="108"/>
      <c r="V31" s="108"/>
      <c r="W31" s="108"/>
      <c r="X31" s="108"/>
      <c r="Y31" s="108"/>
    </row>
  </sheetData>
  <mergeCells count="55">
    <mergeCell ref="D15:F15"/>
    <mergeCell ref="G15:I15"/>
    <mergeCell ref="J15:L15"/>
    <mergeCell ref="M30:N30"/>
    <mergeCell ref="D21:F21"/>
    <mergeCell ref="G21:I21"/>
    <mergeCell ref="J21:L21"/>
    <mergeCell ref="D16:F16"/>
    <mergeCell ref="G16:I16"/>
    <mergeCell ref="J16:L16"/>
    <mergeCell ref="D17:F17"/>
    <mergeCell ref="G17:I17"/>
    <mergeCell ref="J17:L17"/>
    <mergeCell ref="B22:B23"/>
    <mergeCell ref="C22:C23"/>
    <mergeCell ref="D18:F18"/>
    <mergeCell ref="G18:I18"/>
    <mergeCell ref="J18:L18"/>
    <mergeCell ref="D20:F20"/>
    <mergeCell ref="G20:I20"/>
    <mergeCell ref="J20:L20"/>
    <mergeCell ref="D12:F12"/>
    <mergeCell ref="G12:I12"/>
    <mergeCell ref="J12:L12"/>
    <mergeCell ref="D14:F14"/>
    <mergeCell ref="G14:I14"/>
    <mergeCell ref="J14:L14"/>
    <mergeCell ref="D10:F10"/>
    <mergeCell ref="G10:I10"/>
    <mergeCell ref="J10:L10"/>
    <mergeCell ref="D11:F11"/>
    <mergeCell ref="G11:I11"/>
    <mergeCell ref="J11:L11"/>
    <mergeCell ref="D8:F8"/>
    <mergeCell ref="G8:I8"/>
    <mergeCell ref="J8:L8"/>
    <mergeCell ref="D9:F9"/>
    <mergeCell ref="G9:I9"/>
    <mergeCell ref="J9:L9"/>
    <mergeCell ref="T6:T7"/>
    <mergeCell ref="U6:U7"/>
    <mergeCell ref="V6:V7"/>
    <mergeCell ref="W6:W7"/>
    <mergeCell ref="X6:X7"/>
    <mergeCell ref="O6:O7"/>
    <mergeCell ref="P6:P7"/>
    <mergeCell ref="Q6:Q7"/>
    <mergeCell ref="R6:R7"/>
    <mergeCell ref="S6:S7"/>
    <mergeCell ref="B4:L4"/>
    <mergeCell ref="B6:B7"/>
    <mergeCell ref="C6:C7"/>
    <mergeCell ref="D6:F7"/>
    <mergeCell ref="G6:I7"/>
    <mergeCell ref="J6:L7"/>
  </mergeCells>
  <pageMargins left="0.47222222222222199" right="0.39374999999999999" top="0.98402777777777795" bottom="0.98402777777777795" header="0.51180555555555496" footer="0.51180555555555496"/>
  <pageSetup scale="65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B1:J31"/>
  <sheetViews>
    <sheetView showGridLines="0" zoomScalePageLayoutView="86" workbookViewId="0">
      <selection activeCell="G12" sqref="G12"/>
    </sheetView>
  </sheetViews>
  <sheetFormatPr defaultColWidth="8.7109375" defaultRowHeight="12.75"/>
  <cols>
    <col min="1" max="1" width="3.42578125" customWidth="1"/>
    <col min="2" max="2" width="18.140625" customWidth="1"/>
    <col min="3" max="3" width="33.5703125" customWidth="1"/>
    <col min="4" max="4" width="19.140625" customWidth="1"/>
    <col min="5" max="5" width="20.7109375" customWidth="1"/>
    <col min="6" max="6" width="18.28515625" customWidth="1"/>
    <col min="7" max="7" width="18.85546875" customWidth="1"/>
    <col min="258" max="258" width="19.7109375" customWidth="1"/>
    <col min="259" max="259" width="20.7109375" customWidth="1"/>
    <col min="260" max="260" width="19.140625" customWidth="1"/>
    <col min="261" max="261" width="20.7109375" customWidth="1"/>
    <col min="262" max="262" width="18.28515625" customWidth="1"/>
    <col min="263" max="263" width="18.85546875" customWidth="1"/>
    <col min="514" max="514" width="19.7109375" customWidth="1"/>
    <col min="515" max="515" width="20.7109375" customWidth="1"/>
    <col min="516" max="516" width="19.140625" customWidth="1"/>
    <col min="517" max="517" width="20.7109375" customWidth="1"/>
    <col min="518" max="518" width="18.28515625" customWidth="1"/>
    <col min="519" max="519" width="18.85546875" customWidth="1"/>
    <col min="770" max="770" width="19.7109375" customWidth="1"/>
    <col min="771" max="771" width="20.7109375" customWidth="1"/>
    <col min="772" max="772" width="19.140625" customWidth="1"/>
    <col min="773" max="773" width="20.7109375" customWidth="1"/>
    <col min="774" max="774" width="18.28515625" customWidth="1"/>
    <col min="775" max="775" width="18.85546875" customWidth="1"/>
  </cols>
  <sheetData>
    <row r="1" spans="2:10" ht="31.5" customHeight="1">
      <c r="G1" s="186"/>
      <c r="I1" s="534" t="s">
        <v>562</v>
      </c>
      <c r="J1" s="534"/>
    </row>
    <row r="2" spans="2:10" ht="15.75">
      <c r="G2" s="186"/>
    </row>
    <row r="4" spans="2:10" ht="18.75" customHeight="1">
      <c r="B4" s="535" t="s">
        <v>799</v>
      </c>
      <c r="C4" s="535"/>
      <c r="D4" s="535"/>
      <c r="E4" s="535"/>
      <c r="F4" s="535"/>
      <c r="G4" s="535"/>
      <c r="H4" s="187"/>
    </row>
    <row r="5" spans="2:10">
      <c r="B5" s="188"/>
      <c r="C5" s="189"/>
      <c r="D5" s="189"/>
      <c r="E5" s="189"/>
      <c r="F5" s="189"/>
      <c r="G5" s="190" t="s">
        <v>480</v>
      </c>
    </row>
    <row r="6" spans="2:10" ht="22.5" customHeight="1">
      <c r="B6" s="536"/>
      <c r="C6" s="536"/>
      <c r="D6" s="537" t="s">
        <v>421</v>
      </c>
      <c r="E6" s="537"/>
      <c r="F6" s="537" t="s">
        <v>7</v>
      </c>
      <c r="G6" s="537"/>
    </row>
    <row r="7" spans="2:10" ht="22.5" customHeight="1">
      <c r="B7" s="536"/>
      <c r="C7" s="536"/>
      <c r="D7" s="284" t="s">
        <v>563</v>
      </c>
      <c r="E7" s="193" t="s">
        <v>564</v>
      </c>
      <c r="F7" s="284" t="s">
        <v>563</v>
      </c>
      <c r="G7" s="193" t="s">
        <v>564</v>
      </c>
    </row>
    <row r="8" spans="2:10" ht="30" customHeight="1">
      <c r="B8" s="532" t="s">
        <v>565</v>
      </c>
      <c r="C8" s="194" t="s">
        <v>566</v>
      </c>
      <c r="D8" s="425">
        <v>45606</v>
      </c>
      <c r="E8" s="195">
        <v>33800</v>
      </c>
      <c r="F8" s="425">
        <v>48794</v>
      </c>
      <c r="G8" s="195">
        <v>36135</v>
      </c>
    </row>
    <row r="9" spans="2:10" ht="30" customHeight="1">
      <c r="B9" s="532"/>
      <c r="C9" s="196" t="s">
        <v>567</v>
      </c>
      <c r="D9" s="426">
        <v>94394</v>
      </c>
      <c r="E9" s="197">
        <v>68000</v>
      </c>
      <c r="F9" s="426">
        <v>113507</v>
      </c>
      <c r="G9" s="197">
        <v>93741</v>
      </c>
    </row>
    <row r="10" spans="2:10" ht="30" customHeight="1">
      <c r="B10" s="532"/>
      <c r="C10" s="198" t="s">
        <v>568</v>
      </c>
      <c r="D10" s="427">
        <f>SUM(D8+D9)/2</f>
        <v>70000</v>
      </c>
      <c r="E10" s="428">
        <f>SUM(E8+E9)/2</f>
        <v>50900</v>
      </c>
      <c r="F10" s="428">
        <f>SUM(F8+F9)/2</f>
        <v>81150.5</v>
      </c>
      <c r="G10" s="428">
        <f>SUM(G8+G9)/2</f>
        <v>64938</v>
      </c>
    </row>
    <row r="11" spans="2:10" ht="30" customHeight="1">
      <c r="B11" s="533" t="s">
        <v>569</v>
      </c>
      <c r="C11" s="194" t="s">
        <v>566</v>
      </c>
      <c r="D11" s="425">
        <v>98673</v>
      </c>
      <c r="E11" s="195">
        <v>71000</v>
      </c>
      <c r="F11" s="195">
        <v>97862</v>
      </c>
      <c r="G11" s="195">
        <v>70355</v>
      </c>
    </row>
    <row r="12" spans="2:10" ht="30" customHeight="1">
      <c r="B12" s="533"/>
      <c r="C12" s="196" t="s">
        <v>567</v>
      </c>
      <c r="D12" s="426">
        <v>108659</v>
      </c>
      <c r="E12" s="197">
        <v>78000</v>
      </c>
      <c r="F12" s="197">
        <v>159762</v>
      </c>
      <c r="G12" s="197">
        <v>113923</v>
      </c>
    </row>
    <row r="13" spans="2:10" ht="30" customHeight="1">
      <c r="B13" s="533"/>
      <c r="C13" s="198" t="s">
        <v>568</v>
      </c>
      <c r="D13" s="427">
        <f>SUM(D11+D12)/2</f>
        <v>103666</v>
      </c>
      <c r="E13" s="428">
        <f>SUM(E11+E12)/2</f>
        <v>74500</v>
      </c>
      <c r="F13" s="428">
        <f>SUM(F11+F12)/2</f>
        <v>128812</v>
      </c>
      <c r="G13" s="428">
        <f>SUM(G11+G12)/2</f>
        <v>92139</v>
      </c>
    </row>
    <row r="14" spans="2:10" ht="13.5" customHeight="1"/>
    <row r="15" spans="2:10">
      <c r="B15" s="3" t="s">
        <v>570</v>
      </c>
    </row>
    <row r="20" ht="13.5" customHeight="1"/>
    <row r="25" ht="36.75" customHeight="1"/>
    <row r="31" ht="18.75" customHeight="1"/>
  </sheetData>
  <mergeCells count="7">
    <mergeCell ref="B8:B10"/>
    <mergeCell ref="B11:B13"/>
    <mergeCell ref="I1:J1"/>
    <mergeCell ref="B4:G4"/>
    <mergeCell ref="B6:C7"/>
    <mergeCell ref="D6:E6"/>
    <mergeCell ref="F6:G6"/>
  </mergeCells>
  <printOptions horizontalCentered="1"/>
  <pageMargins left="0.47222222222222199" right="0.39374999999999999" top="0.98402777777777795" bottom="0.98402777777777795" header="0.51180555555555496" footer="0.51180555555555496"/>
  <pageSetup scale="80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37"/>
  <sheetViews>
    <sheetView showGridLines="0" tabSelected="1" zoomScale="85" zoomScaleNormal="85" workbookViewId="0">
      <selection activeCell="G25" sqref="G25"/>
    </sheetView>
  </sheetViews>
  <sheetFormatPr defaultColWidth="9.140625" defaultRowHeight="15.75"/>
  <cols>
    <col min="1" max="1" width="2.7109375" style="1" customWidth="1"/>
    <col min="2" max="2" width="39" style="1" customWidth="1"/>
    <col min="3" max="3" width="20.85546875" style="1" customWidth="1"/>
    <col min="4" max="9" width="30.140625" style="1" customWidth="1"/>
    <col min="10" max="10" width="18.85546875" style="1" customWidth="1"/>
    <col min="11" max="11" width="15.5703125" style="1" customWidth="1"/>
    <col min="12" max="258" width="9.140625" style="1"/>
    <col min="259" max="259" width="6.7109375" style="1" customWidth="1"/>
    <col min="260" max="265" width="30.140625" style="1" customWidth="1"/>
    <col min="266" max="266" width="18.85546875" style="1" customWidth="1"/>
    <col min="267" max="267" width="15.5703125" style="1" customWidth="1"/>
    <col min="268" max="514" width="9.140625" style="1"/>
    <col min="515" max="515" width="6.7109375" style="1" customWidth="1"/>
    <col min="516" max="521" width="30.140625" style="1" customWidth="1"/>
    <col min="522" max="522" width="18.85546875" style="1" customWidth="1"/>
    <col min="523" max="523" width="15.5703125" style="1" customWidth="1"/>
    <col min="524" max="770" width="9.140625" style="1"/>
    <col min="771" max="771" width="6.7109375" style="1" customWidth="1"/>
    <col min="772" max="777" width="30.140625" style="1" customWidth="1"/>
    <col min="778" max="778" width="18.85546875" style="1" customWidth="1"/>
    <col min="779" max="779" width="15.5703125" style="1" customWidth="1"/>
    <col min="780" max="1024" width="9.140625" style="1"/>
  </cols>
  <sheetData>
    <row r="1" spans="2:11">
      <c r="B1" s="199"/>
      <c r="C1" s="199"/>
      <c r="D1" s="199"/>
      <c r="E1" s="199"/>
      <c r="F1" s="199"/>
      <c r="G1" s="199"/>
      <c r="H1" s="199"/>
      <c r="I1" s="200" t="s">
        <v>571</v>
      </c>
    </row>
    <row r="2" spans="2:11">
      <c r="B2" s="199"/>
      <c r="C2" s="199"/>
      <c r="D2" s="199"/>
      <c r="E2" s="199"/>
      <c r="F2" s="199"/>
      <c r="G2" s="199"/>
      <c r="H2" s="199"/>
      <c r="I2" s="200"/>
    </row>
    <row r="3" spans="2:11" ht="20.25" customHeight="1">
      <c r="B3" s="538" t="s">
        <v>572</v>
      </c>
      <c r="C3" s="538"/>
      <c r="D3" s="538"/>
      <c r="E3" s="538"/>
      <c r="F3" s="538"/>
      <c r="G3" s="538"/>
      <c r="H3" s="538"/>
      <c r="I3" s="538"/>
      <c r="J3" s="201"/>
      <c r="K3" s="202"/>
    </row>
    <row r="4" spans="2:11">
      <c r="B4" s="203"/>
      <c r="C4" s="203"/>
      <c r="D4" s="203"/>
      <c r="E4" s="203"/>
      <c r="F4" s="203"/>
      <c r="G4" s="203"/>
      <c r="I4" s="204" t="s">
        <v>480</v>
      </c>
    </row>
    <row r="5" spans="2:11" s="205" customFormat="1" ht="44.25" customHeight="1">
      <c r="B5" s="520" t="s">
        <v>740</v>
      </c>
      <c r="C5" s="520"/>
      <c r="D5" s="520"/>
      <c r="E5" s="520"/>
      <c r="F5" s="520"/>
      <c r="G5" s="520"/>
      <c r="H5" s="520"/>
      <c r="I5" s="537" t="s">
        <v>573</v>
      </c>
      <c r="J5" s="206"/>
    </row>
    <row r="6" spans="2:11" s="205" customFormat="1" ht="47.25" customHeight="1">
      <c r="B6" s="207" t="s">
        <v>574</v>
      </c>
      <c r="C6" s="208" t="s">
        <v>575</v>
      </c>
      <c r="D6" s="208" t="s">
        <v>576</v>
      </c>
      <c r="E6" s="208" t="s">
        <v>577</v>
      </c>
      <c r="F6" s="191" t="s">
        <v>578</v>
      </c>
      <c r="G6" s="208" t="s">
        <v>579</v>
      </c>
      <c r="H6" s="208" t="s">
        <v>580</v>
      </c>
      <c r="I6" s="537"/>
      <c r="J6" s="206"/>
    </row>
    <row r="7" spans="2:11" s="205" customFormat="1" ht="20.100000000000001" customHeight="1">
      <c r="B7" s="209" t="s">
        <v>741</v>
      </c>
      <c r="C7" s="209"/>
      <c r="D7" s="431" t="s">
        <v>742</v>
      </c>
      <c r="E7" s="210">
        <v>375000</v>
      </c>
      <c r="F7" s="210">
        <v>750000</v>
      </c>
      <c r="G7" s="210">
        <v>1125000</v>
      </c>
      <c r="H7" s="211">
        <v>1500000</v>
      </c>
      <c r="I7" s="212">
        <v>0</v>
      </c>
      <c r="J7" s="206"/>
    </row>
    <row r="8" spans="2:11" s="205" customFormat="1" ht="20.100000000000001" customHeight="1">
      <c r="B8" s="209" t="s">
        <v>743</v>
      </c>
      <c r="C8" s="209"/>
      <c r="D8" s="429" t="s">
        <v>742</v>
      </c>
      <c r="E8" s="210">
        <v>3125000</v>
      </c>
      <c r="F8" s="210">
        <v>6250000</v>
      </c>
      <c r="G8" s="210">
        <v>9375000</v>
      </c>
      <c r="H8" s="211">
        <v>12500000</v>
      </c>
      <c r="I8" s="212">
        <v>0</v>
      </c>
      <c r="J8" s="206"/>
    </row>
    <row r="9" spans="2:11" s="205" customFormat="1" ht="20.100000000000001" customHeight="1">
      <c r="B9" s="209" t="s">
        <v>744</v>
      </c>
      <c r="C9" s="209"/>
      <c r="D9" s="429" t="s">
        <v>742</v>
      </c>
      <c r="E9" s="210">
        <v>750000</v>
      </c>
      <c r="F9" s="210">
        <v>1500000</v>
      </c>
      <c r="G9" s="210">
        <v>2250000</v>
      </c>
      <c r="H9" s="211">
        <v>3000000</v>
      </c>
      <c r="I9" s="212">
        <v>0</v>
      </c>
      <c r="J9" s="206"/>
    </row>
    <row r="10" spans="2:11" s="205" customFormat="1" ht="20.100000000000001" customHeight="1">
      <c r="B10" s="213" t="s">
        <v>745</v>
      </c>
      <c r="C10" s="214"/>
      <c r="D10" s="430" t="s">
        <v>742</v>
      </c>
      <c r="E10" s="210">
        <v>625000</v>
      </c>
      <c r="F10" s="210">
        <v>1250000</v>
      </c>
      <c r="G10" s="210">
        <v>1875000</v>
      </c>
      <c r="H10" s="211">
        <v>2500000</v>
      </c>
      <c r="I10" s="212">
        <v>0</v>
      </c>
      <c r="J10" s="206"/>
    </row>
    <row r="11" spans="2:11" s="205" customFormat="1" ht="20.100000000000001" customHeight="1">
      <c r="B11" s="213" t="s">
        <v>581</v>
      </c>
      <c r="C11" s="214"/>
      <c r="D11" s="214"/>
      <c r="E11" s="210"/>
      <c r="F11" s="210"/>
      <c r="G11" s="210"/>
      <c r="H11" s="211"/>
      <c r="I11" s="212"/>
      <c r="J11" s="206"/>
    </row>
    <row r="12" spans="2:11" s="205" customFormat="1" ht="20.100000000000001" customHeight="1">
      <c r="B12" s="215" t="s">
        <v>581</v>
      </c>
      <c r="C12" s="215"/>
      <c r="D12" s="215"/>
      <c r="E12" s="216"/>
      <c r="F12" s="216"/>
      <c r="G12" s="216"/>
      <c r="H12" s="216"/>
      <c r="I12" s="217"/>
      <c r="J12" s="206"/>
    </row>
    <row r="13" spans="2:11" s="205" customFormat="1" ht="30" customHeight="1">
      <c r="B13" s="539" t="s">
        <v>582</v>
      </c>
      <c r="C13" s="539"/>
      <c r="D13" s="539"/>
      <c r="E13" s="218">
        <f>SUM(E7:E12)</f>
        <v>4875000</v>
      </c>
      <c r="F13" s="218">
        <f>SUM(F7:F12)</f>
        <v>9750000</v>
      </c>
      <c r="G13" s="218">
        <f>SUM(G7:G12)</f>
        <v>14625000</v>
      </c>
      <c r="H13" s="218">
        <f>SUM(H7:H10)</f>
        <v>19500000</v>
      </c>
      <c r="I13" s="218">
        <v>0</v>
      </c>
      <c r="J13" s="206"/>
    </row>
    <row r="14" spans="2:11">
      <c r="I14" s="219"/>
    </row>
    <row r="15" spans="2:11">
      <c r="B15" s="540" t="s">
        <v>583</v>
      </c>
      <c r="C15" s="540"/>
      <c r="D15" s="540"/>
      <c r="E15" s="540"/>
      <c r="F15" s="540"/>
      <c r="G15" s="540"/>
      <c r="H15" s="540"/>
      <c r="I15" s="220"/>
    </row>
    <row r="16" spans="2:11">
      <c r="B16" s="86"/>
      <c r="C16" s="86"/>
      <c r="D16" s="86"/>
    </row>
    <row r="19" spans="2:12">
      <c r="I19" s="221"/>
      <c r="J19" s="221"/>
      <c r="K19" s="221"/>
    </row>
    <row r="20" spans="2:12">
      <c r="B20" s="222"/>
      <c r="C20" s="222"/>
      <c r="D20" s="222"/>
      <c r="E20" s="222"/>
      <c r="F20" s="222"/>
      <c r="G20" s="222"/>
      <c r="H20" s="222"/>
      <c r="I20" s="204" t="s">
        <v>480</v>
      </c>
    </row>
    <row r="21" spans="2:12" s="205" customFormat="1" ht="36" customHeight="1">
      <c r="B21" s="542" t="s">
        <v>800</v>
      </c>
      <c r="C21" s="542"/>
      <c r="D21" s="542"/>
      <c r="E21" s="542"/>
      <c r="F21" s="542"/>
      <c r="G21" s="542"/>
      <c r="H21" s="542"/>
      <c r="I21" s="542"/>
      <c r="L21" s="223"/>
    </row>
    <row r="22" spans="2:12" s="205" customFormat="1" ht="49.5" customHeight="1">
      <c r="B22" s="543" t="s">
        <v>584</v>
      </c>
      <c r="C22" s="537" t="s">
        <v>575</v>
      </c>
      <c r="D22" s="537" t="s">
        <v>585</v>
      </c>
      <c r="E22" s="224" t="s">
        <v>586</v>
      </c>
      <c r="F22" s="224" t="s">
        <v>587</v>
      </c>
      <c r="G22" s="224" t="s">
        <v>588</v>
      </c>
      <c r="H22" s="224" t="s">
        <v>589</v>
      </c>
      <c r="I22" s="225" t="s">
        <v>573</v>
      </c>
    </row>
    <row r="23" spans="2:12" s="205" customFormat="1" ht="18.75">
      <c r="B23" s="543"/>
      <c r="C23" s="537"/>
      <c r="D23" s="537"/>
      <c r="E23" s="226">
        <v>1</v>
      </c>
      <c r="F23" s="226">
        <v>2</v>
      </c>
      <c r="G23" s="226">
        <v>3</v>
      </c>
      <c r="H23" s="226" t="s">
        <v>590</v>
      </c>
      <c r="I23" s="227">
        <v>5</v>
      </c>
    </row>
    <row r="24" spans="2:12" s="205" customFormat="1" ht="20.100000000000001" customHeight="1">
      <c r="B24" s="209" t="s">
        <v>741</v>
      </c>
      <c r="C24" s="209"/>
      <c r="D24" s="429" t="s">
        <v>742</v>
      </c>
      <c r="E24" s="211">
        <v>1500000</v>
      </c>
      <c r="F24" s="210">
        <v>1497600</v>
      </c>
      <c r="G24" s="210">
        <v>1497600</v>
      </c>
      <c r="H24" s="211">
        <v>0</v>
      </c>
      <c r="I24" s="212">
        <v>0</v>
      </c>
    </row>
    <row r="25" spans="2:12" s="205" customFormat="1" ht="20.100000000000001" customHeight="1">
      <c r="B25" s="209" t="s">
        <v>743</v>
      </c>
      <c r="C25" s="209"/>
      <c r="D25" s="429" t="s">
        <v>742</v>
      </c>
      <c r="E25" s="211">
        <v>12500000</v>
      </c>
      <c r="F25" s="210">
        <v>11630385</v>
      </c>
      <c r="G25" s="211">
        <v>11630385</v>
      </c>
      <c r="H25" s="211">
        <v>0</v>
      </c>
      <c r="I25" s="212">
        <v>0</v>
      </c>
    </row>
    <row r="26" spans="2:12" s="205" customFormat="1" ht="20.100000000000001" customHeight="1">
      <c r="B26" s="209" t="s">
        <v>744</v>
      </c>
      <c r="C26" s="209"/>
      <c r="D26" s="429" t="s">
        <v>742</v>
      </c>
      <c r="E26" s="211">
        <v>3000000</v>
      </c>
      <c r="F26" s="210">
        <v>2792956</v>
      </c>
      <c r="G26" s="211">
        <v>2792956</v>
      </c>
      <c r="H26" s="211">
        <v>0</v>
      </c>
      <c r="I26" s="212">
        <v>0</v>
      </c>
    </row>
    <row r="27" spans="2:12" s="205" customFormat="1" ht="20.100000000000001" customHeight="1">
      <c r="B27" s="213" t="s">
        <v>745</v>
      </c>
      <c r="C27" s="214"/>
      <c r="D27" s="429" t="s">
        <v>742</v>
      </c>
      <c r="E27" s="211">
        <v>2500000</v>
      </c>
      <c r="F27" s="210">
        <v>2395175</v>
      </c>
      <c r="G27" s="211">
        <v>2395175</v>
      </c>
      <c r="H27" s="211">
        <v>0</v>
      </c>
      <c r="I27" s="212">
        <v>0</v>
      </c>
    </row>
    <row r="28" spans="2:12" s="205" customFormat="1" ht="20.100000000000001" customHeight="1">
      <c r="B28" s="213" t="s">
        <v>581</v>
      </c>
      <c r="C28" s="214"/>
      <c r="D28" s="214"/>
      <c r="E28" s="210"/>
      <c r="F28" s="210"/>
      <c r="G28" s="210"/>
      <c r="H28" s="211"/>
      <c r="I28" s="212"/>
    </row>
    <row r="29" spans="2:12" s="205" customFormat="1" ht="20.100000000000001" customHeight="1">
      <c r="B29" s="215" t="s">
        <v>581</v>
      </c>
      <c r="C29" s="215"/>
      <c r="D29" s="215"/>
      <c r="E29" s="216"/>
      <c r="F29" s="216"/>
      <c r="G29" s="216"/>
      <c r="H29" s="216"/>
      <c r="I29" s="217"/>
    </row>
    <row r="30" spans="2:12" s="205" customFormat="1" ht="30" customHeight="1">
      <c r="B30" s="539" t="s">
        <v>582</v>
      </c>
      <c r="C30" s="539"/>
      <c r="D30" s="539"/>
      <c r="E30" s="218">
        <f>SUM(E24:E29)</f>
        <v>19500000</v>
      </c>
      <c r="F30" s="218">
        <f>SUM(F24:F29)</f>
        <v>18316116</v>
      </c>
      <c r="G30" s="218">
        <f>SUM(G24:G29)</f>
        <v>18316116</v>
      </c>
      <c r="H30" s="218">
        <v>0</v>
      </c>
      <c r="I30" s="218">
        <v>0</v>
      </c>
      <c r="J30" s="206"/>
    </row>
    <row r="31" spans="2:12" s="205" customFormat="1" ht="18.75">
      <c r="B31" s="142"/>
      <c r="C31" s="142"/>
      <c r="D31" s="142"/>
      <c r="E31" s="228"/>
      <c r="F31" s="228"/>
      <c r="G31" s="228"/>
      <c r="H31" s="228"/>
      <c r="I31" s="229"/>
    </row>
    <row r="32" spans="2:12" s="205" customFormat="1" ht="18.75">
      <c r="B32" s="142"/>
      <c r="C32" s="142"/>
      <c r="D32" s="142"/>
      <c r="E32" s="228"/>
      <c r="F32" s="228"/>
      <c r="G32" s="228"/>
      <c r="H32" s="228"/>
      <c r="I32" s="229"/>
    </row>
    <row r="33" spans="2:9" s="205" customFormat="1" ht="18" customHeight="1">
      <c r="B33" s="541" t="s">
        <v>591</v>
      </c>
      <c r="C33" s="541"/>
      <c r="D33" s="541"/>
      <c r="E33" s="541"/>
      <c r="F33" s="541"/>
      <c r="G33" s="541"/>
      <c r="H33" s="541"/>
      <c r="I33" s="229"/>
    </row>
    <row r="34" spans="2:9" s="205" customFormat="1" ht="18.75" customHeight="1">
      <c r="B34" s="541" t="s">
        <v>570</v>
      </c>
      <c r="C34" s="541"/>
      <c r="D34" s="541"/>
      <c r="E34" s="541"/>
      <c r="F34" s="541"/>
      <c r="G34" s="541"/>
      <c r="H34" s="541"/>
      <c r="I34" s="229"/>
    </row>
    <row r="35" spans="2:9" s="205" customFormat="1" ht="18.75">
      <c r="B35" s="142"/>
      <c r="C35" s="142"/>
      <c r="D35" s="142"/>
      <c r="E35" s="228"/>
      <c r="F35" s="228"/>
      <c r="G35" s="228"/>
      <c r="H35" s="228"/>
      <c r="I35" s="229"/>
    </row>
    <row r="36" spans="2:9" s="205" customFormat="1" ht="18.75">
      <c r="B36" s="142"/>
      <c r="C36" s="142"/>
      <c r="D36" s="142"/>
      <c r="E36" s="228"/>
      <c r="F36" s="228"/>
      <c r="G36" s="228"/>
      <c r="H36" s="228"/>
      <c r="I36" s="229"/>
    </row>
    <row r="37" spans="2:9" s="205" customFormat="1" ht="18.75">
      <c r="B37" s="230"/>
      <c r="C37" s="230"/>
      <c r="D37" s="230"/>
      <c r="E37" s="231"/>
      <c r="F37" s="232"/>
      <c r="G37" s="143"/>
      <c r="H37" s="233"/>
      <c r="I37" s="233"/>
    </row>
  </sheetData>
  <mergeCells count="12">
    <mergeCell ref="B33:H33"/>
    <mergeCell ref="B34:H34"/>
    <mergeCell ref="B21:I21"/>
    <mergeCell ref="B22:B23"/>
    <mergeCell ref="C22:C23"/>
    <mergeCell ref="D22:D23"/>
    <mergeCell ref="B30:D30"/>
    <mergeCell ref="B3:I3"/>
    <mergeCell ref="B5:H5"/>
    <mergeCell ref="I5:I6"/>
    <mergeCell ref="B13:D13"/>
    <mergeCell ref="B15:H15"/>
  </mergeCells>
  <pageMargins left="0.118055555555556" right="0.118055555555556" top="0.74791666666666701" bottom="0.74791666666666701" header="0.51180555555555496" footer="0.51180555555555496"/>
  <pageSetup scale="55" firstPageNumber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MJ34"/>
  <sheetViews>
    <sheetView showGridLines="0" topLeftCell="B4" zoomScalePageLayoutView="75" workbookViewId="0">
      <selection activeCell="H16" sqref="H16"/>
    </sheetView>
  </sheetViews>
  <sheetFormatPr defaultColWidth="9.140625" defaultRowHeight="15.75"/>
  <cols>
    <col min="1" max="1" width="5.5703125" style="101" customWidth="1"/>
    <col min="2" max="2" width="7.28515625" style="101" customWidth="1"/>
    <col min="3" max="3" width="22.7109375" style="101" customWidth="1"/>
    <col min="4" max="8" width="20.7109375" style="101" customWidth="1"/>
    <col min="9" max="9" width="18.7109375" style="101" customWidth="1"/>
    <col min="10" max="10" width="19.85546875" style="101" customWidth="1"/>
    <col min="11" max="11" width="14.7109375" style="101" customWidth="1"/>
    <col min="12" max="12" width="29.85546875" style="101" customWidth="1"/>
    <col min="13" max="13" width="34.28515625" style="101" customWidth="1"/>
    <col min="14" max="14" width="27.140625" style="101" customWidth="1"/>
    <col min="15" max="15" width="36.85546875" style="101" customWidth="1"/>
    <col min="16" max="1024" width="9.140625" style="101"/>
  </cols>
  <sheetData>
    <row r="1" spans="2:18" s="200" customFormat="1" ht="27.75" customHeight="1"/>
    <row r="2" spans="2:18">
      <c r="B2" s="104"/>
      <c r="H2" s="200"/>
      <c r="K2" s="200" t="s">
        <v>592</v>
      </c>
      <c r="N2" s="544"/>
      <c r="O2" s="544"/>
    </row>
    <row r="3" spans="2:18">
      <c r="B3" s="104"/>
      <c r="N3" s="104"/>
      <c r="O3" s="234"/>
    </row>
    <row r="4" spans="2:18"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</row>
    <row r="5" spans="2:18" ht="20.25">
      <c r="B5" s="545" t="s">
        <v>593</v>
      </c>
      <c r="C5" s="545"/>
      <c r="D5" s="545"/>
      <c r="E5" s="545"/>
      <c r="F5" s="545"/>
      <c r="G5" s="545"/>
      <c r="H5" s="545"/>
      <c r="I5" s="545"/>
      <c r="J5" s="235"/>
      <c r="K5" s="235"/>
      <c r="L5" s="235"/>
      <c r="M5" s="235"/>
      <c r="N5" s="235"/>
      <c r="O5" s="235"/>
    </row>
    <row r="6" spans="2:18">
      <c r="C6" s="236"/>
      <c r="D6" s="236"/>
      <c r="E6" s="236"/>
      <c r="F6" s="236"/>
      <c r="G6" s="236"/>
      <c r="H6" s="236"/>
      <c r="I6" s="236"/>
      <c r="J6" s="236"/>
      <c r="K6" s="236"/>
      <c r="L6" s="236"/>
      <c r="M6" s="236"/>
      <c r="N6" s="236"/>
      <c r="O6" s="236"/>
    </row>
    <row r="7" spans="2:18">
      <c r="C7" s="237"/>
      <c r="D7" s="237"/>
      <c r="E7" s="237"/>
      <c r="G7" s="237"/>
      <c r="H7" s="237"/>
      <c r="I7" s="238" t="s">
        <v>480</v>
      </c>
      <c r="K7" s="237"/>
      <c r="L7" s="237"/>
      <c r="M7" s="237"/>
      <c r="N7" s="237"/>
      <c r="O7" s="237"/>
      <c r="P7" s="237"/>
    </row>
    <row r="8" spans="2:18" s="239" customFormat="1" ht="32.25" customHeight="1">
      <c r="B8" s="546" t="s">
        <v>481</v>
      </c>
      <c r="C8" s="547" t="s">
        <v>594</v>
      </c>
      <c r="D8" s="548" t="s">
        <v>746</v>
      </c>
      <c r="E8" s="548" t="s">
        <v>738</v>
      </c>
      <c r="F8" s="548" t="s">
        <v>739</v>
      </c>
      <c r="G8" s="549" t="s">
        <v>801</v>
      </c>
      <c r="H8" s="549"/>
      <c r="I8" s="550" t="s">
        <v>796</v>
      </c>
      <c r="J8" s="240"/>
      <c r="K8" s="240"/>
      <c r="L8" s="240"/>
      <c r="M8" s="240"/>
      <c r="N8" s="240"/>
      <c r="O8" s="241"/>
      <c r="P8" s="242"/>
      <c r="Q8" s="242"/>
      <c r="R8" s="242"/>
    </row>
    <row r="9" spans="2:18" s="239" customFormat="1" ht="28.5" customHeight="1">
      <c r="B9" s="546"/>
      <c r="C9" s="547"/>
      <c r="D9" s="548"/>
      <c r="E9" s="548"/>
      <c r="F9" s="548"/>
      <c r="G9" s="243" t="s">
        <v>421</v>
      </c>
      <c r="H9" s="244" t="s">
        <v>7</v>
      </c>
      <c r="I9" s="550"/>
      <c r="J9" s="242"/>
      <c r="K9" s="242"/>
      <c r="L9" s="242"/>
      <c r="M9" s="242"/>
      <c r="N9" s="242"/>
      <c r="O9" s="242"/>
      <c r="P9" s="242"/>
      <c r="Q9" s="242"/>
      <c r="R9" s="242"/>
    </row>
    <row r="10" spans="2:18" s="245" customFormat="1" ht="24" customHeight="1">
      <c r="B10" s="246" t="s">
        <v>483</v>
      </c>
      <c r="C10" s="247" t="s">
        <v>595</v>
      </c>
      <c r="D10" s="248"/>
      <c r="E10" s="248"/>
      <c r="F10" s="248"/>
      <c r="G10" s="248"/>
      <c r="H10" s="248"/>
      <c r="I10" s="249" t="str">
        <f t="shared" ref="I10:I16" si="0">IFERROR(H10/G10,"  ")</f>
        <v xml:space="preserve">  </v>
      </c>
      <c r="J10" s="107"/>
      <c r="K10" s="107"/>
      <c r="L10" s="107"/>
      <c r="M10" s="107"/>
      <c r="N10" s="107"/>
      <c r="O10" s="107"/>
      <c r="P10" s="107"/>
      <c r="Q10" s="107"/>
      <c r="R10" s="107"/>
    </row>
    <row r="11" spans="2:18" s="245" customFormat="1" ht="24" customHeight="1">
      <c r="B11" s="250" t="s">
        <v>485</v>
      </c>
      <c r="C11" s="251" t="s">
        <v>596</v>
      </c>
      <c r="D11" s="252"/>
      <c r="E11" s="252"/>
      <c r="F11" s="252"/>
      <c r="G11" s="252"/>
      <c r="H11" s="252"/>
      <c r="I11" s="253" t="str">
        <f t="shared" si="0"/>
        <v xml:space="preserve">  </v>
      </c>
      <c r="J11" s="107"/>
      <c r="K11" s="107"/>
      <c r="L11" s="107"/>
      <c r="M11" s="107"/>
      <c r="N11" s="107"/>
      <c r="O11" s="107"/>
      <c r="P11" s="107"/>
      <c r="Q11" s="107"/>
      <c r="R11" s="107"/>
    </row>
    <row r="12" spans="2:18" s="245" customFormat="1" ht="24" customHeight="1">
      <c r="B12" s="250" t="s">
        <v>487</v>
      </c>
      <c r="C12" s="251" t="s">
        <v>597</v>
      </c>
      <c r="D12" s="252"/>
      <c r="E12" s="252"/>
      <c r="F12" s="252"/>
      <c r="G12" s="252"/>
      <c r="H12" s="252"/>
      <c r="I12" s="253" t="str">
        <f t="shared" si="0"/>
        <v xml:space="preserve">  </v>
      </c>
      <c r="J12" s="107"/>
      <c r="K12" s="107"/>
      <c r="L12" s="107"/>
      <c r="M12" s="107"/>
      <c r="N12" s="107"/>
      <c r="O12" s="107"/>
      <c r="P12" s="107"/>
      <c r="Q12" s="107"/>
      <c r="R12" s="107"/>
    </row>
    <row r="13" spans="2:18" s="245" customFormat="1" ht="24" customHeight="1">
      <c r="B13" s="250" t="s">
        <v>489</v>
      </c>
      <c r="C13" s="251" t="s">
        <v>598</v>
      </c>
      <c r="D13" s="252"/>
      <c r="E13" s="252"/>
      <c r="F13" s="252"/>
      <c r="G13" s="252"/>
      <c r="H13" s="252"/>
      <c r="I13" s="253" t="str">
        <f t="shared" si="0"/>
        <v xml:space="preserve">  </v>
      </c>
      <c r="J13" s="107"/>
      <c r="K13" s="107"/>
      <c r="L13" s="107"/>
      <c r="M13" s="107"/>
      <c r="N13" s="107"/>
      <c r="O13" s="107"/>
      <c r="P13" s="107"/>
      <c r="Q13" s="107"/>
      <c r="R13" s="107"/>
    </row>
    <row r="14" spans="2:18" s="245" customFormat="1" ht="24" customHeight="1">
      <c r="B14" s="250" t="s">
        <v>599</v>
      </c>
      <c r="C14" s="251" t="s">
        <v>600</v>
      </c>
      <c r="D14" s="252">
        <v>499000</v>
      </c>
      <c r="E14" s="432">
        <v>345862.97</v>
      </c>
      <c r="F14" s="252">
        <v>499000</v>
      </c>
      <c r="G14" s="252">
        <v>499000</v>
      </c>
      <c r="H14" s="252">
        <v>463913</v>
      </c>
      <c r="I14" s="253">
        <f t="shared" si="0"/>
        <v>0.92968537074148294</v>
      </c>
      <c r="J14" s="107"/>
      <c r="K14" s="107"/>
      <c r="L14" s="107"/>
      <c r="M14" s="107"/>
      <c r="N14" s="107"/>
      <c r="O14" s="107"/>
      <c r="P14" s="107"/>
      <c r="Q14" s="107"/>
      <c r="R14" s="107"/>
    </row>
    <row r="15" spans="2:18" s="245" customFormat="1" ht="24" customHeight="1">
      <c r="B15" s="250" t="s">
        <v>601</v>
      </c>
      <c r="C15" s="251" t="s">
        <v>602</v>
      </c>
      <c r="D15" s="252">
        <v>1190000</v>
      </c>
      <c r="E15" s="432">
        <v>937095</v>
      </c>
      <c r="F15" s="252">
        <v>1190000</v>
      </c>
      <c r="G15" s="252">
        <v>1190000</v>
      </c>
      <c r="H15" s="252">
        <v>1135472</v>
      </c>
      <c r="I15" s="253">
        <f t="shared" si="0"/>
        <v>0.9541781512605042</v>
      </c>
      <c r="J15" s="107"/>
      <c r="K15" s="107"/>
      <c r="L15" s="107"/>
      <c r="M15" s="107"/>
      <c r="N15" s="107"/>
      <c r="O15" s="107"/>
      <c r="P15" s="107"/>
      <c r="Q15" s="107"/>
      <c r="R15" s="107"/>
    </row>
    <row r="16" spans="2:18" s="245" customFormat="1" ht="24" customHeight="1">
      <c r="B16" s="254" t="s">
        <v>603</v>
      </c>
      <c r="C16" s="255" t="s">
        <v>604</v>
      </c>
      <c r="D16" s="256"/>
      <c r="E16" s="256"/>
      <c r="F16" s="256"/>
      <c r="G16" s="256"/>
      <c r="H16" s="256"/>
      <c r="I16" s="257" t="str">
        <f t="shared" si="0"/>
        <v xml:space="preserve">  </v>
      </c>
      <c r="J16" s="107"/>
      <c r="K16" s="107"/>
      <c r="L16" s="107"/>
      <c r="M16" s="107"/>
      <c r="N16" s="107"/>
      <c r="O16" s="107"/>
      <c r="P16" s="107"/>
      <c r="Q16" s="107"/>
      <c r="R16" s="107"/>
    </row>
    <row r="17" spans="2:11">
      <c r="B17" s="258"/>
      <c r="C17" s="258"/>
      <c r="D17" s="258"/>
      <c r="E17" s="258"/>
      <c r="F17" s="259"/>
    </row>
    <row r="18" spans="2:11" ht="20.25" customHeight="1">
      <c r="B18" s="551" t="s">
        <v>605</v>
      </c>
      <c r="C18" s="552" t="s">
        <v>595</v>
      </c>
      <c r="D18" s="552"/>
      <c r="E18" s="552"/>
      <c r="F18" s="553" t="s">
        <v>596</v>
      </c>
      <c r="G18" s="553"/>
      <c r="H18" s="553"/>
      <c r="I18" s="553" t="s">
        <v>597</v>
      </c>
      <c r="J18" s="553"/>
      <c r="K18" s="553"/>
    </row>
    <row r="19" spans="2:11">
      <c r="B19" s="551"/>
      <c r="C19" s="260">
        <v>1</v>
      </c>
      <c r="D19" s="260">
        <v>2</v>
      </c>
      <c r="E19" s="261">
        <v>3</v>
      </c>
      <c r="F19" s="262">
        <v>4</v>
      </c>
      <c r="G19" s="260">
        <v>5</v>
      </c>
      <c r="H19" s="261">
        <v>6</v>
      </c>
      <c r="I19" s="262">
        <v>7</v>
      </c>
      <c r="J19" s="260">
        <v>8</v>
      </c>
      <c r="K19" s="261">
        <v>9</v>
      </c>
    </row>
    <row r="20" spans="2:11">
      <c r="B20" s="551"/>
      <c r="C20" s="263" t="s">
        <v>606</v>
      </c>
      <c r="D20" s="263" t="s">
        <v>581</v>
      </c>
      <c r="E20" s="264" t="s">
        <v>607</v>
      </c>
      <c r="F20" s="265" t="s">
        <v>606</v>
      </c>
      <c r="G20" s="263" t="s">
        <v>581</v>
      </c>
      <c r="H20" s="264" t="s">
        <v>607</v>
      </c>
      <c r="I20" s="265" t="s">
        <v>606</v>
      </c>
      <c r="J20" s="263" t="s">
        <v>581</v>
      </c>
      <c r="K20" s="264" t="s">
        <v>607</v>
      </c>
    </row>
    <row r="21" spans="2:11">
      <c r="B21" s="266">
        <v>1</v>
      </c>
      <c r="C21" s="267"/>
      <c r="D21" s="267"/>
      <c r="E21" s="268"/>
      <c r="F21" s="269"/>
      <c r="G21" s="267"/>
      <c r="H21" s="268"/>
      <c r="I21" s="269"/>
      <c r="J21" s="267"/>
      <c r="K21" s="268"/>
    </row>
    <row r="22" spans="2:11">
      <c r="B22" s="266">
        <v>2</v>
      </c>
      <c r="C22" s="267"/>
      <c r="D22" s="267"/>
      <c r="E22" s="268"/>
      <c r="F22" s="269"/>
      <c r="G22" s="267"/>
      <c r="H22" s="268"/>
      <c r="I22" s="269"/>
      <c r="J22" s="267"/>
      <c r="K22" s="268"/>
    </row>
    <row r="23" spans="2:11">
      <c r="B23" s="266">
        <v>3</v>
      </c>
      <c r="C23" s="267"/>
      <c r="D23" s="267"/>
      <c r="E23" s="268"/>
      <c r="F23" s="269"/>
      <c r="G23" s="267"/>
      <c r="H23" s="268"/>
      <c r="I23" s="269"/>
      <c r="J23" s="267"/>
      <c r="K23" s="268"/>
    </row>
    <row r="24" spans="2:11">
      <c r="B24" s="266">
        <v>4</v>
      </c>
      <c r="C24" s="267"/>
      <c r="D24" s="267"/>
      <c r="E24" s="268"/>
      <c r="F24" s="269"/>
      <c r="G24" s="267"/>
      <c r="H24" s="268"/>
      <c r="I24" s="269"/>
      <c r="J24" s="267"/>
      <c r="K24" s="268"/>
    </row>
    <row r="25" spans="2:11">
      <c r="B25" s="266">
        <v>5</v>
      </c>
      <c r="C25" s="267"/>
      <c r="D25" s="267"/>
      <c r="E25" s="268"/>
      <c r="F25" s="269"/>
      <c r="G25" s="267"/>
      <c r="H25" s="268"/>
      <c r="I25" s="269"/>
      <c r="J25" s="267"/>
      <c r="K25" s="268"/>
    </row>
    <row r="26" spans="2:11">
      <c r="B26" s="266">
        <v>6</v>
      </c>
      <c r="C26" s="267"/>
      <c r="D26" s="267"/>
      <c r="E26" s="268"/>
      <c r="F26" s="269"/>
      <c r="G26" s="267"/>
      <c r="H26" s="268"/>
      <c r="I26" s="269"/>
      <c r="J26" s="267"/>
      <c r="K26" s="268"/>
    </row>
    <row r="27" spans="2:11">
      <c r="B27" s="266">
        <v>7</v>
      </c>
      <c r="C27" s="267"/>
      <c r="D27" s="267"/>
      <c r="E27" s="268"/>
      <c r="F27" s="269"/>
      <c r="G27" s="267"/>
      <c r="H27" s="268"/>
      <c r="I27" s="269"/>
      <c r="J27" s="267"/>
      <c r="K27" s="268"/>
    </row>
    <row r="28" spans="2:11">
      <c r="B28" s="266">
        <v>8</v>
      </c>
      <c r="C28" s="267"/>
      <c r="D28" s="267"/>
      <c r="E28" s="268"/>
      <c r="F28" s="269"/>
      <c r="G28" s="267"/>
      <c r="H28" s="268"/>
      <c r="I28" s="269"/>
      <c r="J28" s="267"/>
      <c r="K28" s="268"/>
    </row>
    <row r="29" spans="2:11">
      <c r="B29" s="266">
        <v>9</v>
      </c>
      <c r="C29" s="267"/>
      <c r="D29" s="267"/>
      <c r="E29" s="268"/>
      <c r="F29" s="269"/>
      <c r="G29" s="267"/>
      <c r="H29" s="268"/>
      <c r="I29" s="269"/>
      <c r="J29" s="267"/>
      <c r="K29" s="268"/>
    </row>
    <row r="30" spans="2:11">
      <c r="B30" s="270">
        <v>10</v>
      </c>
      <c r="C30" s="271"/>
      <c r="D30" s="271"/>
      <c r="E30" s="272"/>
      <c r="F30" s="273"/>
      <c r="G30" s="271"/>
      <c r="H30" s="272"/>
      <c r="I30" s="273"/>
      <c r="J30" s="271"/>
      <c r="K30" s="272"/>
    </row>
    <row r="32" spans="2:11" ht="15.75" customHeight="1">
      <c r="B32" s="554" t="s">
        <v>570</v>
      </c>
      <c r="C32" s="554"/>
      <c r="D32" s="554"/>
      <c r="E32" s="554"/>
      <c r="F32" s="554"/>
      <c r="G32" s="554"/>
      <c r="H32" s="554"/>
      <c r="I32" s="1"/>
    </row>
    <row r="33" spans="2:7">
      <c r="B33" s="1"/>
      <c r="C33" s="1"/>
      <c r="D33" s="1"/>
      <c r="E33" s="1"/>
      <c r="G33" s="1"/>
    </row>
    <row r="34" spans="2:7">
      <c r="B34" s="1"/>
      <c r="C34" s="1"/>
      <c r="E34" s="1"/>
    </row>
  </sheetData>
  <mergeCells count="14">
    <mergeCell ref="B18:B20"/>
    <mergeCell ref="C18:E18"/>
    <mergeCell ref="F18:H18"/>
    <mergeCell ref="I18:K18"/>
    <mergeCell ref="B32:H32"/>
    <mergeCell ref="N2:O2"/>
    <mergeCell ref="B5:I5"/>
    <mergeCell ref="B8:B9"/>
    <mergeCell ref="C8:C9"/>
    <mergeCell ref="D8:D9"/>
    <mergeCell ref="E8:E9"/>
    <mergeCell ref="F8:F9"/>
    <mergeCell ref="G8:H8"/>
    <mergeCell ref="I8:I9"/>
  </mergeCells>
  <pageMargins left="0.7" right="0.7" top="0.75" bottom="0.75" header="0.51180555555555496" footer="0.51180555555555496"/>
  <pageSetup paperSize="9" scale="71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AMJ58"/>
  <sheetViews>
    <sheetView showGridLines="0" topLeftCell="A25" workbookViewId="0">
      <selection activeCell="F39" sqref="F39:J39"/>
    </sheetView>
  </sheetViews>
  <sheetFormatPr defaultColWidth="9.140625" defaultRowHeight="15.75"/>
  <cols>
    <col min="1" max="1" width="5.42578125" style="1" customWidth="1"/>
    <col min="2" max="2" width="12.7109375" style="1" customWidth="1"/>
    <col min="3" max="7" width="15.7109375" style="1" customWidth="1"/>
    <col min="8" max="8" width="17.140625" style="1" customWidth="1"/>
    <col min="9" max="9" width="8.7109375" style="1" customWidth="1"/>
    <col min="10" max="10" width="17.7109375" style="1" customWidth="1"/>
    <col min="11" max="11" width="8.7109375" style="1" customWidth="1"/>
    <col min="12" max="12" width="17.7109375" style="1" customWidth="1"/>
    <col min="13" max="13" width="43" style="1" customWidth="1"/>
    <col min="14" max="14" width="18.42578125" style="1" customWidth="1"/>
    <col min="15" max="259" width="9.140625" style="1"/>
    <col min="260" max="260" width="5.42578125" style="1" customWidth="1"/>
    <col min="261" max="262" width="18" style="1" customWidth="1"/>
    <col min="263" max="263" width="17.42578125" style="1" customWidth="1"/>
    <col min="264" max="264" width="17.5703125" style="1" customWidth="1"/>
    <col min="265" max="265" width="19.42578125" style="1" customWidth="1"/>
    <col min="266" max="266" width="15.85546875" style="1" customWidth="1"/>
    <col min="267" max="267" width="17.85546875" style="1" customWidth="1"/>
    <col min="268" max="268" width="22.140625" style="1" customWidth="1"/>
    <col min="269" max="269" width="15.42578125" style="1" customWidth="1"/>
    <col min="270" max="270" width="18.42578125" style="1" customWidth="1"/>
    <col min="271" max="515" width="9.140625" style="1"/>
    <col min="516" max="516" width="5.42578125" style="1" customWidth="1"/>
    <col min="517" max="518" width="18" style="1" customWidth="1"/>
    <col min="519" max="519" width="17.42578125" style="1" customWidth="1"/>
    <col min="520" max="520" width="17.5703125" style="1" customWidth="1"/>
    <col min="521" max="521" width="19.42578125" style="1" customWidth="1"/>
    <col min="522" max="522" width="15.85546875" style="1" customWidth="1"/>
    <col min="523" max="523" width="17.85546875" style="1" customWidth="1"/>
    <col min="524" max="524" width="22.140625" style="1" customWidth="1"/>
    <col min="525" max="525" width="15.42578125" style="1" customWidth="1"/>
    <col min="526" max="526" width="18.42578125" style="1" customWidth="1"/>
    <col min="527" max="771" width="9.140625" style="1"/>
    <col min="772" max="772" width="5.42578125" style="1" customWidth="1"/>
    <col min="773" max="774" width="18" style="1" customWidth="1"/>
    <col min="775" max="775" width="17.42578125" style="1" customWidth="1"/>
    <col min="776" max="776" width="17.5703125" style="1" customWidth="1"/>
    <col min="777" max="777" width="19.42578125" style="1" customWidth="1"/>
    <col min="778" max="778" width="15.85546875" style="1" customWidth="1"/>
    <col min="779" max="779" width="17.85546875" style="1" customWidth="1"/>
    <col min="780" max="780" width="22.140625" style="1" customWidth="1"/>
    <col min="781" max="781" width="15.42578125" style="1" customWidth="1"/>
    <col min="782" max="782" width="18.42578125" style="1" customWidth="1"/>
    <col min="783" max="1024" width="9.140625" style="1"/>
  </cols>
  <sheetData>
    <row r="1" spans="1:13">
      <c r="M1" s="200" t="s">
        <v>608</v>
      </c>
    </row>
    <row r="2" spans="1:13" ht="20.25">
      <c r="B2" s="545" t="s">
        <v>609</v>
      </c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</row>
    <row r="3" spans="1:13" ht="6.75" customHeight="1">
      <c r="B3" s="274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</row>
    <row r="4" spans="1:13" ht="7.5" customHeight="1">
      <c r="B4" s="276" t="s">
        <v>610</v>
      </c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</row>
    <row r="5" spans="1:13" ht="4.5" customHeight="1">
      <c r="B5" s="277" t="s">
        <v>611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200"/>
    </row>
    <row r="6" spans="1:13">
      <c r="B6" s="555" t="s">
        <v>612</v>
      </c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</row>
    <row r="7" spans="1:13" ht="20.25" customHeight="1">
      <c r="A7" s="15"/>
      <c r="B7" s="556" t="s">
        <v>613</v>
      </c>
      <c r="C7" s="537" t="s">
        <v>614</v>
      </c>
      <c r="D7" s="537"/>
      <c r="E7" s="537"/>
      <c r="F7" s="537"/>
      <c r="G7" s="537" t="s">
        <v>615</v>
      </c>
      <c r="H7" s="537"/>
      <c r="I7" s="557" t="s">
        <v>616</v>
      </c>
      <c r="J7" s="557"/>
      <c r="K7" s="557"/>
      <c r="L7" s="557"/>
      <c r="M7" s="557"/>
    </row>
    <row r="8" spans="1:13" s="281" customFormat="1" ht="18" customHeight="1">
      <c r="A8" s="279"/>
      <c r="B8" s="556"/>
      <c r="C8" s="537"/>
      <c r="D8" s="537"/>
      <c r="E8" s="537"/>
      <c r="F8" s="537"/>
      <c r="G8" s="537"/>
      <c r="H8" s="537"/>
      <c r="I8" s="558" t="s">
        <v>617</v>
      </c>
      <c r="J8" s="558"/>
      <c r="K8" s="537" t="s">
        <v>618</v>
      </c>
      <c r="L8" s="537"/>
      <c r="M8" s="537"/>
    </row>
    <row r="9" spans="1:13" s="281" customFormat="1" ht="78.75">
      <c r="A9" s="279"/>
      <c r="B9" s="556"/>
      <c r="C9" s="282" t="s">
        <v>619</v>
      </c>
      <c r="D9" s="283" t="s">
        <v>620</v>
      </c>
      <c r="E9" s="278" t="s">
        <v>621</v>
      </c>
      <c r="F9" s="193" t="s">
        <v>622</v>
      </c>
      <c r="G9" s="191" t="s">
        <v>623</v>
      </c>
      <c r="H9" s="278" t="s">
        <v>624</v>
      </c>
      <c r="I9" s="284" t="s">
        <v>625</v>
      </c>
      <c r="J9" s="283" t="s">
        <v>626</v>
      </c>
      <c r="K9" s="192" t="s">
        <v>627</v>
      </c>
      <c r="L9" s="285" t="s">
        <v>626</v>
      </c>
      <c r="M9" s="193" t="s">
        <v>628</v>
      </c>
    </row>
    <row r="10" spans="1:13" s="281" customFormat="1">
      <c r="A10" s="279"/>
      <c r="B10" s="564">
        <v>2021</v>
      </c>
      <c r="C10" s="561" t="s">
        <v>747</v>
      </c>
      <c r="D10" s="562" t="s">
        <v>748</v>
      </c>
      <c r="E10" s="565"/>
      <c r="F10" s="562"/>
      <c r="G10" s="559" t="s">
        <v>610</v>
      </c>
      <c r="H10" s="559">
        <v>2686452</v>
      </c>
      <c r="I10" s="563">
        <v>0.1</v>
      </c>
      <c r="J10" s="559">
        <v>268645.2</v>
      </c>
      <c r="K10" s="286">
        <v>0.9</v>
      </c>
      <c r="L10" s="287">
        <v>2417806.7999999998</v>
      </c>
      <c r="M10" s="288" t="s">
        <v>749</v>
      </c>
    </row>
    <row r="11" spans="1:13" s="281" customFormat="1">
      <c r="A11" s="279"/>
      <c r="B11" s="564"/>
      <c r="C11" s="561"/>
      <c r="D11" s="562"/>
      <c r="E11" s="565"/>
      <c r="F11" s="562"/>
      <c r="G11" s="559"/>
      <c r="H11" s="559"/>
      <c r="I11" s="563"/>
      <c r="J11" s="559"/>
      <c r="K11" s="289"/>
      <c r="L11" s="290"/>
      <c r="M11" s="291"/>
    </row>
    <row r="12" spans="1:13" s="281" customFormat="1">
      <c r="A12" s="279"/>
      <c r="B12" s="564"/>
      <c r="C12" s="561"/>
      <c r="D12" s="562"/>
      <c r="E12" s="565"/>
      <c r="F12" s="562"/>
      <c r="G12" s="559"/>
      <c r="H12" s="559"/>
      <c r="I12" s="563"/>
      <c r="J12" s="559"/>
      <c r="K12" s="292"/>
      <c r="L12" s="293"/>
      <c r="M12" s="294"/>
    </row>
    <row r="13" spans="1:13">
      <c r="A13" s="15"/>
      <c r="B13" s="560">
        <v>2020</v>
      </c>
      <c r="C13" s="561" t="s">
        <v>750</v>
      </c>
      <c r="D13" s="562" t="s">
        <v>751</v>
      </c>
      <c r="E13" s="561"/>
      <c r="F13" s="562"/>
      <c r="G13" s="559" t="s">
        <v>611</v>
      </c>
      <c r="H13" s="559">
        <v>6323823</v>
      </c>
      <c r="I13" s="563"/>
      <c r="J13" s="559"/>
      <c r="K13" s="295"/>
      <c r="L13" s="296"/>
      <c r="M13" s="297" t="s">
        <v>752</v>
      </c>
    </row>
    <row r="14" spans="1:13">
      <c r="A14" s="15"/>
      <c r="B14" s="560"/>
      <c r="C14" s="561"/>
      <c r="D14" s="562"/>
      <c r="E14" s="561"/>
      <c r="F14" s="562"/>
      <c r="G14" s="559"/>
      <c r="H14" s="559"/>
      <c r="I14" s="563"/>
      <c r="J14" s="559"/>
      <c r="K14" s="298"/>
      <c r="L14" s="290"/>
      <c r="M14" s="299"/>
    </row>
    <row r="15" spans="1:13">
      <c r="A15" s="15"/>
      <c r="B15" s="560"/>
      <c r="C15" s="561"/>
      <c r="D15" s="562"/>
      <c r="E15" s="561"/>
      <c r="F15" s="562"/>
      <c r="G15" s="559"/>
      <c r="H15" s="559"/>
      <c r="I15" s="563"/>
      <c r="J15" s="559"/>
      <c r="K15" s="300"/>
      <c r="L15" s="301"/>
      <c r="M15" s="302"/>
    </row>
    <row r="16" spans="1:13">
      <c r="A16" s="15"/>
      <c r="B16" s="560">
        <v>2019</v>
      </c>
      <c r="C16" s="561" t="s">
        <v>753</v>
      </c>
      <c r="D16" s="562" t="s">
        <v>754</v>
      </c>
      <c r="E16" s="561"/>
      <c r="F16" s="562"/>
      <c r="G16" s="559" t="s">
        <v>610</v>
      </c>
      <c r="H16" s="559">
        <v>671952</v>
      </c>
      <c r="I16" s="563">
        <v>0.05</v>
      </c>
      <c r="J16" s="559">
        <v>33598</v>
      </c>
      <c r="K16" s="303">
        <v>0.95</v>
      </c>
      <c r="L16" s="287">
        <v>638354</v>
      </c>
      <c r="M16" s="421" t="s">
        <v>749</v>
      </c>
    </row>
    <row r="17" spans="1:14">
      <c r="A17" s="15"/>
      <c r="B17" s="560"/>
      <c r="C17" s="561"/>
      <c r="D17" s="562"/>
      <c r="E17" s="561"/>
      <c r="F17" s="562"/>
      <c r="G17" s="559"/>
      <c r="H17" s="559"/>
      <c r="I17" s="563"/>
      <c r="J17" s="559"/>
      <c r="K17" s="298"/>
      <c r="L17" s="290"/>
      <c r="M17" s="299"/>
    </row>
    <row r="18" spans="1:14">
      <c r="A18" s="15"/>
      <c r="B18" s="560"/>
      <c r="C18" s="561"/>
      <c r="D18" s="562"/>
      <c r="E18" s="561"/>
      <c r="F18" s="562"/>
      <c r="G18" s="559"/>
      <c r="H18" s="559"/>
      <c r="I18" s="563"/>
      <c r="J18" s="559"/>
      <c r="K18" s="304"/>
      <c r="L18" s="305"/>
      <c r="M18" s="306"/>
    </row>
    <row r="19" spans="1:14">
      <c r="A19" s="15"/>
      <c r="B19" s="566">
        <v>2018</v>
      </c>
      <c r="C19" s="561" t="s">
        <v>757</v>
      </c>
      <c r="D19" s="562" t="s">
        <v>758</v>
      </c>
      <c r="E19" s="561"/>
      <c r="F19" s="562"/>
      <c r="G19" s="559" t="s">
        <v>610</v>
      </c>
      <c r="H19" s="559">
        <v>3748822</v>
      </c>
      <c r="I19" s="563">
        <v>0.05</v>
      </c>
      <c r="J19" s="559">
        <v>187441</v>
      </c>
      <c r="K19" s="300">
        <v>0.95</v>
      </c>
      <c r="L19" s="301">
        <v>3561380</v>
      </c>
      <c r="M19" s="307" t="s">
        <v>749</v>
      </c>
    </row>
    <row r="20" spans="1:14">
      <c r="A20" s="15"/>
      <c r="B20" s="566"/>
      <c r="C20" s="561"/>
      <c r="D20" s="562"/>
      <c r="E20" s="561"/>
      <c r="F20" s="562"/>
      <c r="G20" s="559"/>
      <c r="H20" s="559"/>
      <c r="I20" s="563"/>
      <c r="J20" s="559"/>
      <c r="K20" s="298"/>
      <c r="L20" s="290"/>
      <c r="M20" s="299"/>
    </row>
    <row r="21" spans="1:14">
      <c r="A21" s="15"/>
      <c r="B21" s="566"/>
      <c r="C21" s="561"/>
      <c r="D21" s="562"/>
      <c r="E21" s="561"/>
      <c r="F21" s="562"/>
      <c r="G21" s="559"/>
      <c r="H21" s="559"/>
      <c r="I21" s="563"/>
      <c r="J21" s="559"/>
      <c r="K21" s="308"/>
      <c r="L21" s="293"/>
      <c r="M21" s="302"/>
    </row>
    <row r="22" spans="1:14">
      <c r="A22" s="15"/>
      <c r="B22" s="566">
        <v>2017</v>
      </c>
      <c r="C22" s="561" t="s">
        <v>760</v>
      </c>
      <c r="D22" s="562" t="s">
        <v>761</v>
      </c>
      <c r="E22" s="561"/>
      <c r="F22" s="562"/>
      <c r="G22" s="559" t="s">
        <v>610</v>
      </c>
      <c r="H22" s="559">
        <v>454491</v>
      </c>
      <c r="I22" s="563">
        <v>0.05</v>
      </c>
      <c r="J22" s="559">
        <v>22724</v>
      </c>
      <c r="K22" s="300">
        <v>0.95</v>
      </c>
      <c r="L22" s="301">
        <v>431766</v>
      </c>
      <c r="M22" s="307" t="s">
        <v>749</v>
      </c>
    </row>
    <row r="23" spans="1:14">
      <c r="A23" s="15"/>
      <c r="B23" s="566"/>
      <c r="C23" s="561"/>
      <c r="D23" s="562"/>
      <c r="E23" s="561"/>
      <c r="F23" s="562"/>
      <c r="G23" s="559"/>
      <c r="H23" s="559"/>
      <c r="I23" s="563"/>
      <c r="J23" s="559"/>
      <c r="K23" s="298"/>
      <c r="L23" s="290"/>
      <c r="M23" s="299"/>
    </row>
    <row r="24" spans="1:14">
      <c r="A24" s="15"/>
      <c r="B24" s="566"/>
      <c r="C24" s="561"/>
      <c r="D24" s="562"/>
      <c r="E24" s="561"/>
      <c r="F24" s="562"/>
      <c r="G24" s="559"/>
      <c r="H24" s="559"/>
      <c r="I24" s="563"/>
      <c r="J24" s="559"/>
      <c r="K24" s="308"/>
      <c r="L24" s="293"/>
      <c r="M24" s="302"/>
    </row>
    <row r="25" spans="1:14" ht="16.5" customHeight="1">
      <c r="A25" s="12"/>
      <c r="B25" s="567" t="s">
        <v>629</v>
      </c>
      <c r="C25" s="567"/>
      <c r="D25" s="567"/>
      <c r="E25" s="567"/>
      <c r="F25" s="567"/>
      <c r="G25" s="567"/>
      <c r="H25" s="567"/>
      <c r="I25" s="567"/>
      <c r="J25" s="567"/>
      <c r="K25" s="567"/>
      <c r="L25" s="567"/>
      <c r="M25" s="567"/>
    </row>
    <row r="26" spans="1:14" ht="16.5" customHeight="1">
      <c r="A26" s="12"/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309"/>
      <c r="M26" s="309"/>
    </row>
    <row r="27" spans="1:14">
      <c r="B27" s="568"/>
      <c r="C27" s="568"/>
      <c r="D27" s="568"/>
      <c r="E27" s="568"/>
      <c r="F27" s="568"/>
      <c r="G27" s="568"/>
      <c r="H27" s="568"/>
      <c r="I27" s="568"/>
      <c r="J27" s="568"/>
      <c r="K27" s="568"/>
      <c r="L27" s="310"/>
    </row>
    <row r="28" spans="1:14">
      <c r="B28" s="555" t="s">
        <v>630</v>
      </c>
      <c r="C28" s="555"/>
      <c r="D28" s="555"/>
      <c r="E28" s="555"/>
      <c r="F28" s="555"/>
      <c r="G28" s="555"/>
      <c r="H28" s="555"/>
      <c r="I28" s="555"/>
      <c r="J28" s="555"/>
      <c r="K28" s="311"/>
      <c r="L28" s="311"/>
      <c r="M28" s="12"/>
    </row>
    <row r="29" spans="1:14" s="281" customFormat="1" ht="15.75" customHeight="1">
      <c r="B29" s="537" t="s">
        <v>631</v>
      </c>
      <c r="C29" s="537" t="s">
        <v>632</v>
      </c>
      <c r="D29" s="537"/>
      <c r="E29" s="569" t="s">
        <v>633</v>
      </c>
      <c r="F29" s="569"/>
      <c r="G29" s="569"/>
      <c r="H29" s="569"/>
      <c r="I29" s="569"/>
      <c r="J29" s="569"/>
      <c r="K29" s="312"/>
      <c r="L29" s="312"/>
      <c r="M29" s="229"/>
      <c r="N29" s="229"/>
    </row>
    <row r="30" spans="1:14" s="281" customFormat="1" ht="8.25" customHeight="1">
      <c r="B30" s="537"/>
      <c r="C30" s="537"/>
      <c r="D30" s="537"/>
      <c r="E30" s="569"/>
      <c r="F30" s="569"/>
      <c r="G30" s="569"/>
      <c r="H30" s="569"/>
      <c r="I30" s="569"/>
      <c r="J30" s="569"/>
      <c r="K30" s="312"/>
      <c r="M30" s="313"/>
      <c r="N30" s="229"/>
    </row>
    <row r="31" spans="1:14" s="281" customFormat="1" ht="27" customHeight="1" thickBot="1">
      <c r="B31" s="537"/>
      <c r="C31" s="282" t="s">
        <v>607</v>
      </c>
      <c r="D31" s="314" t="s">
        <v>634</v>
      </c>
      <c r="E31" s="280" t="s">
        <v>635</v>
      </c>
      <c r="F31" s="570" t="s">
        <v>636</v>
      </c>
      <c r="G31" s="570"/>
      <c r="H31" s="570"/>
      <c r="I31" s="570"/>
      <c r="J31" s="570"/>
      <c r="K31" s="312"/>
      <c r="M31" s="229"/>
      <c r="N31" s="229"/>
    </row>
    <row r="32" spans="1:14" s="281" customFormat="1" ht="15.75" customHeight="1" thickBot="1">
      <c r="B32" s="566" t="s">
        <v>637</v>
      </c>
      <c r="C32" s="315">
        <v>268645</v>
      </c>
      <c r="D32" s="316" t="s">
        <v>802</v>
      </c>
      <c r="E32" s="317"/>
      <c r="F32" s="571" t="s">
        <v>756</v>
      </c>
      <c r="G32" s="571"/>
      <c r="H32" s="571"/>
      <c r="I32" s="571"/>
      <c r="J32" s="571"/>
      <c r="K32" s="312"/>
      <c r="M32" s="229"/>
    </row>
    <row r="33" spans="2:13" s="281" customFormat="1" ht="16.5" thickBot="1">
      <c r="B33" s="566"/>
      <c r="C33" s="318"/>
      <c r="D33" s="319"/>
      <c r="E33" s="320"/>
      <c r="F33" s="572"/>
      <c r="G33" s="572"/>
      <c r="H33" s="572"/>
      <c r="I33" s="572"/>
      <c r="J33" s="572"/>
      <c r="K33" s="312"/>
      <c r="L33" s="312"/>
      <c r="M33" s="229"/>
    </row>
    <row r="34" spans="2:13" s="281" customFormat="1">
      <c r="B34" s="566"/>
      <c r="C34" s="318"/>
      <c r="D34" s="321"/>
      <c r="E34" s="320"/>
      <c r="F34" s="572"/>
      <c r="G34" s="572"/>
      <c r="H34" s="572"/>
      <c r="I34" s="572"/>
      <c r="J34" s="572"/>
      <c r="K34" s="312"/>
      <c r="L34" s="312"/>
      <c r="M34" s="229"/>
    </row>
    <row r="35" spans="2:13" s="281" customFormat="1">
      <c r="B35" s="566"/>
      <c r="C35" s="322"/>
      <c r="D35" s="323"/>
      <c r="E35" s="324"/>
      <c r="F35" s="572"/>
      <c r="G35" s="572"/>
      <c r="H35" s="572"/>
      <c r="I35" s="572"/>
      <c r="J35" s="572"/>
      <c r="K35" s="312"/>
      <c r="L35" s="312"/>
      <c r="M35" s="229"/>
    </row>
    <row r="36" spans="2:13" s="281" customFormat="1">
      <c r="B36" s="566"/>
      <c r="C36" s="325"/>
      <c r="D36" s="325" t="s">
        <v>638</v>
      </c>
      <c r="E36" s="326"/>
      <c r="F36" s="327"/>
      <c r="G36" s="327"/>
      <c r="H36" s="327"/>
      <c r="I36" s="328"/>
      <c r="J36" s="329"/>
      <c r="K36" s="312"/>
      <c r="L36" s="312"/>
      <c r="M36" s="229"/>
    </row>
    <row r="37" spans="2:13" s="281" customFormat="1" ht="15.75" customHeight="1">
      <c r="B37" s="566" t="s">
        <v>639</v>
      </c>
      <c r="C37" s="315"/>
      <c r="D37" s="316"/>
      <c r="E37" s="317"/>
      <c r="F37" s="571"/>
      <c r="G37" s="571"/>
      <c r="H37" s="571"/>
      <c r="I37" s="571"/>
      <c r="J37" s="571"/>
      <c r="K37" s="312"/>
      <c r="L37" s="312"/>
      <c r="M37" s="229"/>
    </row>
    <row r="38" spans="2:13" s="281" customFormat="1">
      <c r="B38" s="566"/>
      <c r="C38" s="318"/>
      <c r="D38" s="319"/>
      <c r="E38" s="320"/>
      <c r="F38" s="572"/>
      <c r="G38" s="572"/>
      <c r="H38" s="572"/>
      <c r="I38" s="572"/>
      <c r="J38" s="572"/>
      <c r="K38" s="312"/>
      <c r="L38" s="312"/>
      <c r="M38" s="229"/>
    </row>
    <row r="39" spans="2:13" s="281" customFormat="1">
      <c r="B39" s="566"/>
      <c r="C39" s="318"/>
      <c r="D39" s="321"/>
      <c r="E39" s="320"/>
      <c r="F39" s="572"/>
      <c r="G39" s="572"/>
      <c r="H39" s="572"/>
      <c r="I39" s="572"/>
      <c r="J39" s="572"/>
      <c r="K39" s="312"/>
      <c r="L39" s="312"/>
      <c r="M39" s="229"/>
    </row>
    <row r="40" spans="2:13" s="281" customFormat="1">
      <c r="B40" s="566"/>
      <c r="C40" s="322"/>
      <c r="D40" s="323"/>
      <c r="E40" s="324"/>
      <c r="F40" s="572"/>
      <c r="G40" s="572"/>
      <c r="H40" s="572"/>
      <c r="I40" s="572"/>
      <c r="J40" s="572"/>
      <c r="K40" s="312"/>
      <c r="L40" s="312"/>
      <c r="M40" s="229"/>
    </row>
    <row r="41" spans="2:13" s="281" customFormat="1">
      <c r="B41" s="566"/>
      <c r="C41" s="325"/>
      <c r="D41" s="325" t="s">
        <v>638</v>
      </c>
      <c r="E41" s="326"/>
      <c r="F41" s="327"/>
      <c r="G41" s="327"/>
      <c r="H41" s="327"/>
      <c r="I41" s="328"/>
      <c r="J41" s="329"/>
      <c r="K41" s="312"/>
      <c r="L41" s="312"/>
      <c r="M41" s="229"/>
    </row>
    <row r="42" spans="2:13" s="281" customFormat="1" ht="15.75" customHeight="1">
      <c r="B42" s="566" t="s">
        <v>640</v>
      </c>
      <c r="C42" s="315">
        <v>33598</v>
      </c>
      <c r="D42" s="316" t="s">
        <v>755</v>
      </c>
      <c r="E42" s="317"/>
      <c r="F42" s="571" t="s">
        <v>756</v>
      </c>
      <c r="G42" s="571"/>
      <c r="H42" s="571"/>
      <c r="I42" s="571"/>
      <c r="J42" s="571"/>
      <c r="K42" s="312"/>
      <c r="L42" s="312"/>
      <c r="M42" s="229"/>
    </row>
    <row r="43" spans="2:13" s="281" customFormat="1">
      <c r="B43" s="566"/>
      <c r="C43" s="318"/>
      <c r="D43" s="319"/>
      <c r="E43" s="320"/>
      <c r="F43" s="572"/>
      <c r="G43" s="572"/>
      <c r="H43" s="572"/>
      <c r="I43" s="572"/>
      <c r="J43" s="572"/>
      <c r="K43" s="312"/>
      <c r="L43" s="312"/>
      <c r="M43" s="229"/>
    </row>
    <row r="44" spans="2:13" s="281" customFormat="1">
      <c r="B44" s="566"/>
      <c r="C44" s="318"/>
      <c r="D44" s="321"/>
      <c r="E44" s="320"/>
      <c r="F44" s="572"/>
      <c r="G44" s="572"/>
      <c r="H44" s="572"/>
      <c r="I44" s="572"/>
      <c r="J44" s="572"/>
      <c r="K44" s="312"/>
      <c r="L44" s="312"/>
      <c r="M44" s="229"/>
    </row>
    <row r="45" spans="2:13" s="281" customFormat="1" ht="16.5" thickBot="1">
      <c r="B45" s="566"/>
      <c r="C45" s="322"/>
      <c r="D45" s="323"/>
      <c r="E45" s="324"/>
      <c r="F45" s="572"/>
      <c r="G45" s="572"/>
      <c r="H45" s="572"/>
      <c r="I45" s="572"/>
      <c r="J45" s="572"/>
      <c r="K45" s="312"/>
      <c r="L45" s="312"/>
      <c r="M45" s="229"/>
    </row>
    <row r="46" spans="2:13" s="281" customFormat="1" ht="16.5" thickBot="1">
      <c r="B46" s="566"/>
      <c r="C46" s="315">
        <v>33598</v>
      </c>
      <c r="D46" s="325" t="s">
        <v>638</v>
      </c>
      <c r="E46" s="326"/>
      <c r="F46" s="327"/>
      <c r="G46" s="327"/>
      <c r="H46" s="327"/>
      <c r="I46" s="328"/>
      <c r="J46" s="329"/>
      <c r="K46" s="312"/>
      <c r="L46" s="312"/>
      <c r="M46" s="229"/>
    </row>
    <row r="47" spans="2:13" s="281" customFormat="1" ht="15.75" customHeight="1" thickBot="1">
      <c r="B47" s="566" t="s">
        <v>641</v>
      </c>
      <c r="C47" s="315">
        <v>187441</v>
      </c>
      <c r="D47" s="316" t="s">
        <v>759</v>
      </c>
      <c r="E47" s="317"/>
      <c r="F47" s="571" t="s">
        <v>756</v>
      </c>
      <c r="G47" s="571"/>
      <c r="H47" s="571"/>
      <c r="I47" s="571"/>
      <c r="J47" s="571"/>
      <c r="K47" s="312"/>
      <c r="L47" s="312"/>
      <c r="M47" s="229"/>
    </row>
    <row r="48" spans="2:13" s="281" customFormat="1">
      <c r="B48" s="566"/>
      <c r="C48" s="318"/>
      <c r="D48" s="319"/>
      <c r="E48" s="320"/>
      <c r="F48" s="572"/>
      <c r="G48" s="572"/>
      <c r="H48" s="572"/>
      <c r="I48" s="572"/>
      <c r="J48" s="572"/>
      <c r="K48" s="312"/>
      <c r="L48" s="312"/>
      <c r="M48" s="229"/>
    </row>
    <row r="49" spans="2:13" s="281" customFormat="1">
      <c r="B49" s="566"/>
      <c r="C49" s="318"/>
      <c r="D49" s="321"/>
      <c r="E49" s="320"/>
      <c r="F49" s="572"/>
      <c r="G49" s="572"/>
      <c r="H49" s="572"/>
      <c r="I49" s="572"/>
      <c r="J49" s="572"/>
      <c r="K49" s="312"/>
      <c r="L49" s="312"/>
      <c r="M49" s="229"/>
    </row>
    <row r="50" spans="2:13" s="281" customFormat="1" ht="16.5" thickBot="1">
      <c r="B50" s="566"/>
      <c r="C50" s="322"/>
      <c r="D50" s="323"/>
      <c r="E50" s="324"/>
      <c r="F50" s="572"/>
      <c r="G50" s="572"/>
      <c r="H50" s="572"/>
      <c r="I50" s="572"/>
      <c r="J50" s="572"/>
      <c r="K50" s="312"/>
      <c r="L50" s="312"/>
      <c r="M50" s="229"/>
    </row>
    <row r="51" spans="2:13" s="281" customFormat="1" ht="16.5" thickBot="1">
      <c r="B51" s="566"/>
      <c r="C51" s="315">
        <v>187441</v>
      </c>
      <c r="D51" s="325" t="s">
        <v>638</v>
      </c>
      <c r="E51" s="326"/>
      <c r="F51" s="327"/>
      <c r="G51" s="327"/>
      <c r="H51" s="327"/>
      <c r="I51" s="328"/>
      <c r="J51" s="329"/>
      <c r="K51" s="312"/>
      <c r="L51" s="312"/>
      <c r="M51" s="229"/>
    </row>
    <row r="52" spans="2:13" s="281" customFormat="1" ht="15.75" customHeight="1" thickBot="1">
      <c r="B52" s="566" t="s">
        <v>642</v>
      </c>
      <c r="C52" s="315">
        <v>22724</v>
      </c>
      <c r="D52" s="433" t="s">
        <v>762</v>
      </c>
      <c r="E52" s="317"/>
      <c r="F52" s="571"/>
      <c r="G52" s="571"/>
      <c r="H52" s="571"/>
      <c r="I52" s="571"/>
      <c r="J52" s="571"/>
      <c r="K52" s="312"/>
      <c r="L52" s="312"/>
      <c r="M52" s="229"/>
    </row>
    <row r="53" spans="2:13" s="281" customFormat="1">
      <c r="B53" s="566"/>
      <c r="C53" s="318"/>
      <c r="D53" s="319"/>
      <c r="E53" s="320"/>
      <c r="F53" s="572"/>
      <c r="G53" s="572"/>
      <c r="H53" s="572"/>
      <c r="I53" s="572"/>
      <c r="J53" s="572"/>
      <c r="K53" s="312"/>
      <c r="L53" s="312"/>
      <c r="M53" s="229"/>
    </row>
    <row r="54" spans="2:13" s="281" customFormat="1">
      <c r="B54" s="566"/>
      <c r="C54" s="318"/>
      <c r="D54" s="321"/>
      <c r="E54" s="320"/>
      <c r="F54" s="572"/>
      <c r="G54" s="572"/>
      <c r="H54" s="572"/>
      <c r="I54" s="572"/>
      <c r="J54" s="572"/>
      <c r="K54" s="312"/>
      <c r="L54" s="312"/>
      <c r="M54" s="229"/>
    </row>
    <row r="55" spans="2:13" s="281" customFormat="1">
      <c r="B55" s="566"/>
      <c r="C55" s="322"/>
      <c r="D55" s="323"/>
      <c r="E55" s="324"/>
      <c r="F55" s="572"/>
      <c r="G55" s="572"/>
      <c r="H55" s="572"/>
      <c r="I55" s="572"/>
      <c r="J55" s="572"/>
      <c r="K55" s="312"/>
      <c r="L55" s="312"/>
      <c r="M55" s="229"/>
    </row>
    <row r="56" spans="2:13" s="281" customFormat="1">
      <c r="B56" s="566"/>
      <c r="C56" s="325"/>
      <c r="D56" s="325" t="s">
        <v>638</v>
      </c>
      <c r="E56" s="326"/>
      <c r="F56" s="327"/>
      <c r="G56" s="327"/>
      <c r="H56" s="327"/>
      <c r="I56" s="328"/>
      <c r="J56" s="329"/>
      <c r="K56" s="312"/>
      <c r="L56" s="312"/>
      <c r="M56" s="229"/>
    </row>
    <row r="57" spans="2:13">
      <c r="I57" s="12"/>
      <c r="J57" s="12"/>
    </row>
    <row r="58" spans="2:13">
      <c r="B58" s="1" t="s">
        <v>643</v>
      </c>
    </row>
  </sheetData>
  <mergeCells count="85">
    <mergeCell ref="B52:B56"/>
    <mergeCell ref="F52:J52"/>
    <mergeCell ref="F53:J53"/>
    <mergeCell ref="F54:J54"/>
    <mergeCell ref="F55:J55"/>
    <mergeCell ref="B47:B51"/>
    <mergeCell ref="F47:J47"/>
    <mergeCell ref="F48:J48"/>
    <mergeCell ref="F49:J49"/>
    <mergeCell ref="F50:J50"/>
    <mergeCell ref="B42:B46"/>
    <mergeCell ref="F42:J42"/>
    <mergeCell ref="F43:J43"/>
    <mergeCell ref="F44:J44"/>
    <mergeCell ref="F45:J45"/>
    <mergeCell ref="B37:B41"/>
    <mergeCell ref="F37:J37"/>
    <mergeCell ref="F38:J38"/>
    <mergeCell ref="F39:J39"/>
    <mergeCell ref="F40:J40"/>
    <mergeCell ref="B32:B36"/>
    <mergeCell ref="F32:J32"/>
    <mergeCell ref="F33:J33"/>
    <mergeCell ref="F34:J34"/>
    <mergeCell ref="F35:J35"/>
    <mergeCell ref="B27:K27"/>
    <mergeCell ref="B28:J28"/>
    <mergeCell ref="B29:B31"/>
    <mergeCell ref="C29:D30"/>
    <mergeCell ref="E29:J30"/>
    <mergeCell ref="F31:J31"/>
    <mergeCell ref="G22:G24"/>
    <mergeCell ref="H22:H24"/>
    <mergeCell ref="I22:I24"/>
    <mergeCell ref="J22:J24"/>
    <mergeCell ref="B25:M25"/>
    <mergeCell ref="B22:B24"/>
    <mergeCell ref="C22:C24"/>
    <mergeCell ref="D22:D24"/>
    <mergeCell ref="E22:E24"/>
    <mergeCell ref="F22:F24"/>
    <mergeCell ref="J16:J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B16:B18"/>
    <mergeCell ref="C16:C18"/>
    <mergeCell ref="D16:D18"/>
    <mergeCell ref="E16:E18"/>
    <mergeCell ref="F16:F18"/>
    <mergeCell ref="H10:H12"/>
    <mergeCell ref="I10:I12"/>
    <mergeCell ref="G16:G18"/>
    <mergeCell ref="H16:H18"/>
    <mergeCell ref="I16:I18"/>
    <mergeCell ref="J10:J12"/>
    <mergeCell ref="B13:B15"/>
    <mergeCell ref="C13:C15"/>
    <mergeCell ref="D13:D15"/>
    <mergeCell ref="E13:E15"/>
    <mergeCell ref="F13:F15"/>
    <mergeCell ref="G13:G15"/>
    <mergeCell ref="H13:H15"/>
    <mergeCell ref="I13:I15"/>
    <mergeCell ref="J13:J15"/>
    <mergeCell ref="B10:B12"/>
    <mergeCell ref="C10:C12"/>
    <mergeCell ref="D10:D12"/>
    <mergeCell ref="E10:E12"/>
    <mergeCell ref="F10:F12"/>
    <mergeCell ref="G10:G12"/>
    <mergeCell ref="B2:M2"/>
    <mergeCell ref="B6:M6"/>
    <mergeCell ref="B7:B9"/>
    <mergeCell ref="C7:F8"/>
    <mergeCell ref="G7:H8"/>
    <mergeCell ref="I7:M7"/>
    <mergeCell ref="I8:J8"/>
    <mergeCell ref="K8:M8"/>
  </mergeCells>
  <dataValidations count="1">
    <dataValidation type="list" allowBlank="1" showInputMessage="1" showErrorMessage="1" sqref="G10:G24">
      <formula1>$B$3:$B$5</formula1>
      <formula2>0</formula2>
    </dataValidation>
  </dataValidations>
  <pageMargins left="0.196527777777778" right="0.118055555555556" top="0.15763888888888899" bottom="0.15763888888888899" header="0.51180555555555496" footer="0.51180555555555496"/>
  <pageSetup scale="6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LibreOffice/7.0.0.3$Windows_X86_64 LibreOffice_project/8061b3e9204bef6b321a21033174034a5e2ea88e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Биланс успеха</vt:lpstr>
      <vt:lpstr>Биланс стања</vt:lpstr>
      <vt:lpstr>Извештај о новчаним токовима</vt:lpstr>
      <vt:lpstr>Трошкови запослених</vt:lpstr>
      <vt:lpstr>Динамика запослених</vt:lpstr>
      <vt:lpstr>Запослени (МИН-МАХ)</vt:lpstr>
      <vt:lpstr>Приходи из буџета</vt:lpstr>
      <vt:lpstr>Ср. за посебне намене</vt:lpstr>
      <vt:lpstr>Добит </vt:lpstr>
      <vt:lpstr>Кредити </vt:lpstr>
      <vt:lpstr>Готовина</vt:lpstr>
      <vt:lpstr>Извештај о инвестицијама</vt:lpstr>
      <vt:lpstr>Пот, обавезе и суд. спорови</vt:lpstr>
      <vt:lpstr>'Биланс стања'!Print_Area</vt:lpstr>
      <vt:lpstr>Готовина!Print_Area</vt:lpstr>
      <vt:lpstr>'Динамика запослених'!Print_Area</vt:lpstr>
      <vt:lpstr>'Извештај о новчаним токовима'!Print_Area</vt:lpstr>
      <vt:lpstr>'Ср. за посебне намене'!Print_Area</vt:lpstr>
      <vt:lpstr>'Трошкови запослених'!Print_Area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Centrala</dc:creator>
  <dc:description/>
  <cp:lastModifiedBy>Win 10 pro</cp:lastModifiedBy>
  <cp:revision>0</cp:revision>
  <cp:lastPrinted>2023-01-31T08:05:05Z</cp:lastPrinted>
  <dcterms:created xsi:type="dcterms:W3CDTF">2013-03-12T08:27:17Z</dcterms:created>
  <dcterms:modified xsi:type="dcterms:W3CDTF">2023-01-31T08:18:43Z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Trezor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